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10"/>
  </bookViews>
  <sheets>
    <sheet name="Одрасли" sheetId="4" r:id="rId1"/>
    <sheet name="Деца" sheetId="5" r:id="rId2"/>
    <sheet name="Жена" sheetId="6" r:id="rId3"/>
    <sheet name="Стом 1" sheetId="30" r:id="rId4"/>
    <sheet name="Стом 2" sheetId="31" r:id="rId5"/>
    <sheet name="Стом3" sheetId="32" r:id="rId6"/>
    <sheet name="Стом4" sheetId="33" r:id="rId7"/>
    <sheet name="Стом5" sheetId="34" r:id="rId8"/>
    <sheet name="Стом6" sheetId="35" r:id="rId9"/>
    <sheet name="Патронажа" sheetId="27" r:id="rId10"/>
    <sheet name="М рада" sheetId="14" r:id="rId11"/>
    <sheet name="Стари" sheetId="15" r:id="rId12"/>
    <sheet name="АТД1" sheetId="40" r:id="rId13"/>
    <sheet name="АТД2" sheetId="39" r:id="rId14"/>
    <sheet name="АТД3" sheetId="38" r:id="rId15"/>
    <sheet name="Кожно" sheetId="17" r:id="rId16"/>
    <sheet name="Хитна 1" sheetId="18" r:id="rId17"/>
    <sheet name="Хитна 2" sheetId="36" r:id="rId18"/>
    <sheet name="Хитна 3" sheetId="37" r:id="rId19"/>
    <sheet name="Хитна 4" sheetId="19" r:id="rId20"/>
    <sheet name="Апотека" sheetId="20" r:id="rId21"/>
    <sheet name="Конс спец" sheetId="29" r:id="rId22"/>
    <sheet name="Безбедност" sheetId="23" r:id="rId23"/>
    <sheet name="Приговори" sheetId="22" r:id="rId24"/>
    <sheet name="Комисија за к" sheetId="24" r:id="rId25"/>
    <sheet name="Еду" sheetId="25" r:id="rId26"/>
  </sheets>
  <calcPr calcId="125725"/>
</workbook>
</file>

<file path=xl/calcChain.xml><?xml version="1.0" encoding="utf-8"?>
<calcChain xmlns="http://schemas.openxmlformats.org/spreadsheetml/2006/main">
  <c r="I24" i="31"/>
  <c r="E20" l="1"/>
  <c r="J23" i="22"/>
  <c r="B20" i="35"/>
  <c r="C20"/>
  <c r="D20" s="1"/>
  <c r="E20"/>
  <c r="F20"/>
  <c r="G20"/>
  <c r="D21"/>
  <c r="G21"/>
  <c r="D22"/>
  <c r="G22"/>
  <c r="B23"/>
  <c r="C23"/>
  <c r="D23" s="1"/>
  <c r="E23"/>
  <c r="F23"/>
  <c r="G23"/>
  <c r="B20" i="34"/>
  <c r="C20"/>
  <c r="D20" s="1"/>
  <c r="D21"/>
  <c r="D23"/>
  <c r="B24"/>
  <c r="B20" i="33"/>
  <c r="C20"/>
  <c r="C23" s="1"/>
  <c r="D20"/>
  <c r="E20"/>
  <c r="F20" s="1"/>
  <c r="F21"/>
  <c r="F22"/>
  <c r="B23"/>
  <c r="D23"/>
  <c r="B20" i="32"/>
  <c r="C20"/>
  <c r="C24" s="1"/>
  <c r="D20"/>
  <c r="E20"/>
  <c r="F20" s="1"/>
  <c r="F21"/>
  <c r="F23"/>
  <c r="B24"/>
  <c r="D24"/>
  <c r="B20" i="31"/>
  <c r="C20"/>
  <c r="D20"/>
  <c r="F20"/>
  <c r="G20"/>
  <c r="H20"/>
  <c r="I20"/>
  <c r="J20"/>
  <c r="K20"/>
  <c r="B24"/>
  <c r="C24"/>
  <c r="D24"/>
  <c r="E24" s="1"/>
  <c r="F24"/>
  <c r="G24"/>
  <c r="H24"/>
  <c r="J24"/>
  <c r="K24" s="1"/>
  <c r="B20" i="30"/>
  <c r="B24" s="1"/>
  <c r="C20"/>
  <c r="D20"/>
  <c r="E20" s="1"/>
  <c r="F20"/>
  <c r="G20" s="1"/>
  <c r="C24"/>
  <c r="D24"/>
  <c r="E24" s="1"/>
  <c r="F24"/>
  <c r="G24" s="1"/>
  <c r="B20" i="29"/>
  <c r="C20"/>
  <c r="D20"/>
  <c r="E20"/>
  <c r="F20"/>
  <c r="G20"/>
  <c r="H20"/>
  <c r="I20"/>
  <c r="J20"/>
  <c r="K20"/>
  <c r="L20"/>
  <c r="B24"/>
  <c r="C24"/>
  <c r="D24"/>
  <c r="E24"/>
  <c r="F24"/>
  <c r="G24"/>
  <c r="H24"/>
  <c r="I24"/>
  <c r="J24"/>
  <c r="K24"/>
  <c r="L24"/>
  <c r="B45"/>
  <c r="C45"/>
  <c r="D45"/>
  <c r="E45"/>
  <c r="F45"/>
  <c r="G45"/>
  <c r="H45"/>
  <c r="I45"/>
  <c r="J45"/>
  <c r="K45"/>
  <c r="L45"/>
  <c r="B49"/>
  <c r="C49"/>
  <c r="D49"/>
  <c r="E49"/>
  <c r="F49"/>
  <c r="G49"/>
  <c r="H49"/>
  <c r="I49"/>
  <c r="J49"/>
  <c r="K49"/>
  <c r="B71"/>
  <c r="C71"/>
  <c r="D71"/>
  <c r="E71"/>
  <c r="F71"/>
  <c r="G71"/>
  <c r="J71" s="1"/>
  <c r="H71"/>
  <c r="I71"/>
  <c r="K71"/>
  <c r="L71"/>
  <c r="B75"/>
  <c r="C75"/>
  <c r="D75"/>
  <c r="E75"/>
  <c r="H75" s="1"/>
  <c r="F75"/>
  <c r="G75"/>
  <c r="I75"/>
  <c r="J75"/>
  <c r="K75"/>
  <c r="L75"/>
  <c r="H97"/>
  <c r="I97"/>
  <c r="J97"/>
  <c r="K97"/>
  <c r="B101"/>
  <c r="C101"/>
  <c r="D101"/>
  <c r="E101"/>
  <c r="H101" s="1"/>
  <c r="F101"/>
  <c r="G101"/>
  <c r="J101" s="1"/>
  <c r="I101"/>
  <c r="K101"/>
  <c r="B109"/>
  <c r="C109"/>
  <c r="D109"/>
  <c r="E109"/>
  <c r="H109" s="1"/>
  <c r="F109"/>
  <c r="G109"/>
  <c r="J109" s="1"/>
  <c r="I109"/>
  <c r="K109"/>
  <c r="L109"/>
  <c r="J5" i="22"/>
  <c r="J4"/>
  <c r="B28"/>
  <c r="B155" i="4"/>
  <c r="E78"/>
  <c r="J27" i="22"/>
  <c r="B126" i="4"/>
  <c r="B130" s="1"/>
  <c r="C126"/>
  <c r="C130" s="1"/>
  <c r="E126"/>
  <c r="E130" s="1"/>
  <c r="F126"/>
  <c r="F130" s="1"/>
  <c r="E100"/>
  <c r="E104" s="1"/>
  <c r="C100"/>
  <c r="C104" s="1"/>
  <c r="B100"/>
  <c r="B104" s="1"/>
  <c r="E46"/>
  <c r="E50" s="1"/>
  <c r="C46"/>
  <c r="C50" s="1"/>
  <c r="B46"/>
  <c r="B50" s="1"/>
  <c r="F20"/>
  <c r="F24" s="1"/>
  <c r="E20"/>
  <c r="E24" s="1"/>
  <c r="C20"/>
  <c r="C24" s="1"/>
  <c r="B20"/>
  <c r="B24" s="1"/>
  <c r="C24" i="34" l="1"/>
  <c r="D24" s="1"/>
  <c r="E23" i="33"/>
  <c r="F23" s="1"/>
  <c r="E24" i="32"/>
  <c r="F24" s="1"/>
  <c r="D126" i="4"/>
  <c r="D104"/>
  <c r="D50"/>
  <c r="G24"/>
  <c r="G126"/>
  <c r="D24"/>
  <c r="D100"/>
  <c r="D46"/>
  <c r="D20"/>
  <c r="G20"/>
  <c r="C20" i="25" l="1"/>
  <c r="D20"/>
  <c r="E20"/>
  <c r="G20"/>
  <c r="C29"/>
  <c r="D29"/>
  <c r="E29"/>
  <c r="G29"/>
  <c r="J6" i="22"/>
  <c r="J7"/>
  <c r="J8"/>
  <c r="J9"/>
  <c r="J10"/>
  <c r="J11"/>
  <c r="J12"/>
  <c r="J13"/>
  <c r="J14"/>
  <c r="J15"/>
  <c r="J16"/>
  <c r="J17"/>
  <c r="J18"/>
  <c r="J19"/>
  <c r="J20"/>
  <c r="J22"/>
  <c r="J24"/>
  <c r="J25"/>
  <c r="J26"/>
  <c r="C28"/>
  <c r="D28"/>
  <c r="E28"/>
  <c r="F28"/>
  <c r="G28"/>
  <c r="H28"/>
  <c r="I28"/>
  <c r="B11" i="19"/>
  <c r="C11"/>
  <c r="D11"/>
  <c r="E11"/>
  <c r="D38" i="14"/>
  <c r="D40" s="1"/>
  <c r="B38"/>
  <c r="B40" s="1"/>
  <c r="G17"/>
  <c r="F17"/>
  <c r="F19" s="1"/>
  <c r="E17"/>
  <c r="E19" s="1"/>
  <c r="I19" s="1"/>
  <c r="D17"/>
  <c r="D19" s="1"/>
  <c r="C17"/>
  <c r="B17"/>
  <c r="B19" s="1"/>
  <c r="F20" i="6"/>
  <c r="F24" s="1"/>
  <c r="E20"/>
  <c r="E24" s="1"/>
  <c r="C20"/>
  <c r="C24" s="1"/>
  <c r="B20"/>
  <c r="B24" s="1"/>
  <c r="C89" i="5"/>
  <c r="C91" s="1"/>
  <c r="B89"/>
  <c r="F71" i="6"/>
  <c r="F75" s="1"/>
  <c r="E71"/>
  <c r="C71"/>
  <c r="C75" s="1"/>
  <c r="B71"/>
  <c r="E45"/>
  <c r="E49" s="1"/>
  <c r="C45"/>
  <c r="C49" s="1"/>
  <c r="B45"/>
  <c r="B20" i="5"/>
  <c r="B22" s="1"/>
  <c r="C20"/>
  <c r="C22" s="1"/>
  <c r="E20"/>
  <c r="E22" s="1"/>
  <c r="F20"/>
  <c r="F22" s="1"/>
  <c r="B43"/>
  <c r="B45" s="1"/>
  <c r="C43"/>
  <c r="C45" s="1"/>
  <c r="E43"/>
  <c r="E45" s="1"/>
  <c r="F43"/>
  <c r="F45" s="1"/>
  <c r="B65"/>
  <c r="B67" s="1"/>
  <c r="C65"/>
  <c r="C67" s="1"/>
  <c r="E65"/>
  <c r="E67" s="1"/>
  <c r="F65"/>
  <c r="F67" s="1"/>
  <c r="E89"/>
  <c r="E91" s="1"/>
  <c r="F89"/>
  <c r="F91" s="1"/>
  <c r="C151" i="4"/>
  <c r="C155" s="1"/>
  <c r="B151"/>
  <c r="G130"/>
  <c r="D130"/>
  <c r="F74"/>
  <c r="F78" s="1"/>
  <c r="E74"/>
  <c r="C74"/>
  <c r="C78" s="1"/>
  <c r="B74"/>
  <c r="B91" i="5" l="1"/>
  <c r="D91" s="1"/>
  <c r="F29" i="25"/>
  <c r="F20"/>
  <c r="C19" i="14"/>
  <c r="H17"/>
  <c r="G19"/>
  <c r="J19" s="1"/>
  <c r="J17"/>
  <c r="J28" i="22"/>
  <c r="G24" i="6"/>
  <c r="D24"/>
  <c r="B75"/>
  <c r="D75" s="1"/>
  <c r="E75"/>
  <c r="G75" s="1"/>
  <c r="B49"/>
  <c r="D49" s="1"/>
  <c r="D89" i="5"/>
  <c r="D65"/>
  <c r="D43"/>
  <c r="G89"/>
  <c r="G65"/>
  <c r="G43"/>
  <c r="G20"/>
  <c r="D20"/>
  <c r="B78" i="4"/>
  <c r="D78" s="1"/>
  <c r="G78"/>
  <c r="D155"/>
  <c r="H19" i="14"/>
  <c r="E40"/>
  <c r="I17"/>
  <c r="E38"/>
  <c r="G91" i="5"/>
  <c r="G67"/>
  <c r="G45"/>
  <c r="D45"/>
  <c r="G22"/>
  <c r="D22"/>
  <c r="D67"/>
  <c r="D20" i="6"/>
  <c r="G20"/>
  <c r="D45"/>
  <c r="D71"/>
  <c r="G71"/>
  <c r="D74" i="4"/>
  <c r="G74"/>
  <c r="D151"/>
</calcChain>
</file>

<file path=xl/sharedStrings.xml><?xml version="1.0" encoding="utf-8"?>
<sst xmlns="http://schemas.openxmlformats.org/spreadsheetml/2006/main" count="1722" uniqueCount="405">
  <si>
    <t>Здравствена установа</t>
  </si>
  <si>
    <t>Број регистрованих корисника који су из било ког разлога посетили свог изабраног лекара</t>
  </si>
  <si>
    <t>Укупан број регистрованих корисника</t>
  </si>
  <si>
    <t>Проценат регистрованих корисника који су из било ког разлога посетили свог изабраног лекара</t>
  </si>
  <si>
    <t>Укупан број првих 
прегледа ради
 лечења</t>
  </si>
  <si>
    <t>Однос првих и поновних прегледа ради лечења код изабраног лекара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</si>
  <si>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</si>
  <si>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</si>
  <si>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</si>
  <si>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</si>
  <si>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</si>
  <si>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</si>
  <si>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</si>
  <si>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</si>
  <si>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</si>
  <si>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</si>
  <si>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</si>
  <si>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</si>
  <si>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</si>
  <si>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</si>
  <si>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</si>
  <si>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</si>
  <si>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БЕОГРАД (укупно ДЗ)</t>
  </si>
  <si>
    <t>ЗЗЗ радника МУП</t>
  </si>
  <si>
    <t>ЗЗЗ радника ЖС</t>
  </si>
  <si>
    <t>ЗЗЗ студената</t>
  </si>
  <si>
    <t>БЕОГРАД (укупно)</t>
  </si>
  <si>
    <t xml:space="preserve">Укупан броја упута издатих за специјалистичко-консултативне преглед </t>
  </si>
  <si>
    <t>Укупан број прегледа и посета изабраног лекара</t>
  </si>
  <si>
    <t xml:space="preserve">Однос броја упута издатих за спец.-конс. преглед и укупног броја посета код лекара </t>
  </si>
  <si>
    <t>Укупан број 
превентивних прегледа</t>
  </si>
  <si>
    <t>Проценат превентивних прегледа у укупном броју прегледа и посета код лекара</t>
  </si>
  <si>
    <t>Број регистрованих корисника старијих 
од 65 год. који су 
вакцинисани против сезонског грипа</t>
  </si>
  <si>
    <t>Укупан број 
регистрованих 
корисника 
старијих од 65 год.</t>
  </si>
  <si>
    <t>Обухват регистрованих корисника старијих од 65 год. вакцинацијом против сезонског грипа</t>
  </si>
  <si>
    <t xml:space="preserve">Укупан број регистрованих корисника оболелих од повишеног крвног притиска (I10-I15) </t>
  </si>
  <si>
    <t xml:space="preserve">Проценат оболелих од повишеног крвног притиска  код којих је на последњем контролном прегледу вредност крвног притиска била нижа од 140/90 </t>
  </si>
  <si>
    <t>БЕОГРАД (укпно ДЗ)</t>
  </si>
  <si>
    <t>Број регистрованих корисника оболелих од шећерне болести (Е10-Е14) који су у предходној години упућени на преглед очног дна</t>
  </si>
  <si>
    <t>Укупан број регистрованих корисника оболелих од шећерне болести 
(Е10-Е14)</t>
  </si>
  <si>
    <t>Проценат оболелих од шећерне болести (Е10-Е14) који су упућени на преглед очног дна</t>
  </si>
  <si>
    <t xml:space="preserve">Број регистрованих корисника оболелих од шећерне болести (Е10-Е14) код којих је бар једном одеређена вредност гликолизираног хемоглобина </t>
  </si>
  <si>
    <t>Проценат оболелих од шећерне болести (Е10-Е14) код којих је бар једном одеређена вредност гликолизираног хемоглобина</t>
  </si>
  <si>
    <t xml:space="preserve">Укупан број регистрованих корисника </t>
  </si>
  <si>
    <t>Проценат рег.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</si>
  <si>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Укупан број регистрованих корисника старијих од 50 година</t>
  </si>
  <si>
    <t>Број епизода са тонзилофарингитисом (Ј02, Ј03) код којих је као прва терапија ординирана терапија пеницилином</t>
  </si>
  <si>
    <t xml:space="preserve">Проценат епизода са тонзилофарингитисом (Ј02, Ј03) код којих је као прва терапија ординирана терапија пеницилином </t>
  </si>
  <si>
    <t>Обухват деце у 15. години живота комплетном имунизацијом</t>
  </si>
  <si>
    <t xml:space="preserve">Укупан број деце у 15. години живота </t>
  </si>
  <si>
    <t>Број деце у 15. години живота са комплетном имунизацијом</t>
  </si>
  <si>
    <t>Проценат предгојазне/гојазне деце у чији здравствени картон убележен статус ухрањености и дат савет о правилној исхрани</t>
  </si>
  <si>
    <t>Укупан број предгојазне и гојазне деце</t>
  </si>
  <si>
    <t>Број предгојазне/гојазне деце на основу процене статуса ухрањености на било који данас прихваћен начин, којима је дат савет о правилној исхрани</t>
  </si>
  <si>
    <t>Проценат епизода свих обољења код деце лечених антибиотицима у којим је ординирана ампулирана терапија</t>
  </si>
  <si>
    <t xml:space="preserve">Број епизода лечених ампулираном терапијом антибиотицима </t>
  </si>
  <si>
    <t xml:space="preserve"> Проценат епизода са акутним инфекцијама горњих дисајних путева (Ј02, Ј06) код којих је при првом прегледу преписан антибиотик </t>
  </si>
  <si>
    <t>Укупан број епизода са акутним инфекцијама горњих дисајних путева (Ј02, Ј06) у предходној години</t>
  </si>
  <si>
    <t>Број епизода са тонзилофарингитисом (Ј02, Ј06) код којих је при првом прегледу преписан антибиотик</t>
  </si>
  <si>
    <t>Укупан број прегледа и посета изабраног педијатра</t>
  </si>
  <si>
    <t>Укупан број 
превентивних 
прегледа</t>
  </si>
  <si>
    <t>Однос броја упута издатих за специјалистичко-консултативне преглед и укупног броја посета код лекара</t>
  </si>
  <si>
    <t>Проценат регистрованих корисника који су из било ког разлога посетили свог изабраног педијатра</t>
  </si>
  <si>
    <t>Број регистрованих корисника који су из било ког разлога посетили свог изабраног педијатра</t>
  </si>
  <si>
    <t>Број регистрованих корисница које су из било ког разлога посетиле свог изабраног гинеколога</t>
  </si>
  <si>
    <t>Укупан број регистрованих корисница</t>
  </si>
  <si>
    <t>Проценат регистрованих корисница које су из било ког разлога посетиле свог изабраног гинеколога</t>
  </si>
  <si>
    <t>Укупан број поновних прегледа ради лечења</t>
  </si>
  <si>
    <t>Однос првих и поновних прегледа ради лечења код изабраног гинеколога</t>
  </si>
  <si>
    <t>Укупан број прегледа и посета изабраног гинеколога</t>
  </si>
  <si>
    <t>Однос броја упута издатих за специјалистичко-консултативне преглед и укупног броја посета гинекологу</t>
  </si>
  <si>
    <t>Укупан број превентивних прегледа</t>
  </si>
  <si>
    <t>Проценат превентивних прегледа у укупном броју прегледа и посета код гинеколога</t>
  </si>
  <si>
    <t>Број регистрованих корисница од 25 до 69 година старости код којих је у предходној години обавњен циљани преглед ради раног откривања рака грлића материце</t>
  </si>
  <si>
    <t>Укупан број регистрованих корисница ове добне групе</t>
  </si>
  <si>
    <t>Проценат корисница од 25 до 69 година старости обухваћених циљаним прегледом ради раног откривања рака грлића материце</t>
  </si>
  <si>
    <t>Број регистрованих корисница од 45 до 69 година старости које су упућене на мамографију од било ког изабраног гинеколога</t>
  </si>
  <si>
    <t xml:space="preserve">Проценат корисница од 45 до 69 година старости које су упућене на мамографију од било ког изабраног гинеколога </t>
  </si>
  <si>
    <t>Број регистрованих корисника оболелих од повишеног крвног притиска (I10-I15) код којих је у претходној години на последњој контроли вредност крвног притиска била нижа од 140/90mmHg</t>
  </si>
  <si>
    <t>Број регистрованих корисника старијих од 50 година којима је у претходној години урађен тест на крварење у столици</t>
  </si>
  <si>
    <t xml:space="preserve">Проценат регистрованих корисника старијих од 50 година којима је урађен тест на крварење у столици </t>
  </si>
  <si>
    <t>Укупан број епизода са тонзилофарингитисом у претходној години</t>
  </si>
  <si>
    <t xml:space="preserve">Укупан број епизода лечених антибиотицима у претходној години </t>
  </si>
  <si>
    <t>Назив установе</t>
  </si>
  <si>
    <t>Број деце у 
7. години 
живота</t>
  </si>
  <si>
    <t>Број деце у
 7. години
 живота
 обухваћених
 стоматолошким
 прегледом</t>
  </si>
  <si>
    <t>Број деце у 
7. години
 живота
 са свим 
здравим
 зубима</t>
  </si>
  <si>
    <t>Проценат
 деце у
 7. години 
живота
 са свим
 здравим
 зубима</t>
  </si>
  <si>
    <t>Број деце у
 7. години
 живота 
обухваћених 
локалном
 апликацијом
 флуорида</t>
  </si>
  <si>
    <t>Проценат деце
 у 7. години 
живота 
обухваћених
 локалном
 апликацијом
 флуорида</t>
  </si>
  <si>
    <t>ДЗ Барајево</t>
  </si>
  <si>
    <t>ДЗ Вождовац</t>
  </si>
  <si>
    <t>ДЗ Врачар</t>
  </si>
  <si>
    <t>ДЗ Гроцка</t>
  </si>
  <si>
    <t>ДЗ Звездара</t>
  </si>
  <si>
    <t>ДЗ Земун</t>
  </si>
  <si>
    <t>ДЗ Лазаревац</t>
  </si>
  <si>
    <t>ДЗ Младеновац</t>
  </si>
  <si>
    <t>ДЗ Нови Београд</t>
  </si>
  <si>
    <t>ДЗ Обреновац</t>
  </si>
  <si>
    <t>ДЗ Палилула</t>
  </si>
  <si>
    <t>ДЗ Раковица</t>
  </si>
  <si>
    <t>ДЗ Савски венац</t>
  </si>
  <si>
    <t>ДЗ Сопот</t>
  </si>
  <si>
    <t>ДЗ Стари Град</t>
  </si>
  <si>
    <t>ДЗ Чукарица</t>
  </si>
  <si>
    <t>БЕОГРАД ДЗ (укупно)</t>
  </si>
  <si>
    <t>ЗЗЗ радника  МУП</t>
  </si>
  <si>
    <t>Проценат деце у 12. години живота обухваћених локалном апликацијом флуорида</t>
  </si>
  <si>
    <t>Број деце у 12. години живота обухваћених локалном апликацијом флуорида</t>
  </si>
  <si>
    <t>КЕП-12</t>
  </si>
  <si>
    <t>П</t>
  </si>
  <si>
    <t>Е</t>
  </si>
  <si>
    <t>К</t>
  </si>
  <si>
    <t>Проценат деце у 
12. години живота 
са свим
здравим сталним зубима</t>
  </si>
  <si>
    <t>Број деце у 12. години живота
 са свим здравим сталним зубима</t>
  </si>
  <si>
    <t>Број прегледане деце у 12. години живота</t>
  </si>
  <si>
    <t>Број деце
 у 12. години
 живота</t>
  </si>
  <si>
    <t>Назив
 установе</t>
  </si>
  <si>
    <t>Проценат деце у 7. разреду
 основне школе код којих је
 утврђено присуство 
нелечених ортодонтских аномалија</t>
  </si>
  <si>
    <t>Број деце
 у 7. разреду 
основне школе 
која нису на
 ортодонтској
 терапији</t>
  </si>
  <si>
    <t>Број деце у
 7. разреду
 основне школе
 код којих је
 утврђено
 присуство
 ортодонтских
 аномалија</t>
  </si>
  <si>
    <t>Број деце у
 7. разреду
 основне школе
 обухваћених
 систематским
 стоматолошким
 прегледом</t>
  </si>
  <si>
    <t>Број деце
 у 7. разреду
 основне 
школе</t>
  </si>
  <si>
    <t>Назив 
установе</t>
  </si>
  <si>
    <t>Проценат деце у 3. разреду
 средње школе код којих је
 утврђено присуство 
нелечених ортодонтских аномалија</t>
  </si>
  <si>
    <t>Број деце у
 3. разреду
 средње школе
 која нису на
 ортодонтској
 терапији</t>
  </si>
  <si>
    <t>Број деце у 3. разреду средње школе код којих је утврђено присуство ортодонтских аномалија</t>
  </si>
  <si>
    <t>Број деце у 3. разреду средње школе обухваћених систематским стоматолошким прегледом</t>
  </si>
  <si>
    <t>Број деце
 у 3. разреду 
средње школе</t>
  </si>
  <si>
    <t>Проценат
 трудница
 обухваћених
 превентивним
 прегледом</t>
  </si>
  <si>
    <t>Број трудница
 обухваћених
 превентивним
 прегледом</t>
  </si>
  <si>
    <t>Број трудница
 регистрованих
 на територији
 дома здравља</t>
  </si>
  <si>
    <t>Проценат 
поновљених
 интервенција</t>
  </si>
  <si>
    <t>Укупан број
 поновљених
 интервенција</t>
  </si>
  <si>
    <t>Укупан број стоматолошких
 интервенција</t>
  </si>
  <si>
    <t>Проценат пацијената
 старијих од 18
 година живота
 код којих је 
конзервативно 
третирана 
пародонтопатија</t>
  </si>
  <si>
    <t>Број пацијената
 старијих од
 18 година
 код којих је
 конзервативно
 третирана
 пародонтопатија</t>
  </si>
  <si>
    <t>Укупан број
 прегледаних
 пацијената
 старијих од
 18 година</t>
  </si>
  <si>
    <t xml:space="preserve"> старији од 65 година</t>
  </si>
  <si>
    <t>одојче</t>
  </si>
  <si>
    <t>новорођенче</t>
  </si>
  <si>
    <t>Савцки венац</t>
  </si>
  <si>
    <t>Обухват новорођенчади првом патронажном посетом</t>
  </si>
  <si>
    <t>Укупан број првих патронажних посета новорођенчету</t>
  </si>
  <si>
    <t>Просечан број патронажних посета по новорођеном детету/одојчету/ особи старијој од 65 година</t>
  </si>
  <si>
    <t>Укупан број остварених патронажних посета одређеној популационој групи</t>
  </si>
  <si>
    <t>Укупан број 
становника одређене 
популационе групе на нивоу општине</t>
  </si>
  <si>
    <t>Категорија 
становништва 
(популациона група)</t>
  </si>
  <si>
    <t>Дом 
здравља</t>
  </si>
  <si>
    <t>Здравствена
 установа</t>
  </si>
  <si>
    <t>Број специја-листа медицине рада</t>
  </si>
  <si>
    <t>Број превентивних прегледа запослених који раде на радним местима са повећаним ризиком</t>
  </si>
  <si>
    <t>Број запослених код послодаваца који су уговорили едукацију о ризицима по здравље на радном месту са службом медицине рада</t>
  </si>
  <si>
    <t>Број запослених који су обухваћени едукацијом о ризицима по здравље на радном месту</t>
  </si>
  <si>
    <t>Број запослених код послодаваца који су уговорили оспособљавање за пружање прве помоћи на радном месту са службом медицине рада</t>
  </si>
  <si>
    <t>Број запослених који су обухваћени оспособљавањем за пружање прве помоћи на радном месту</t>
  </si>
  <si>
    <t>Просечан број превентивних прегледа запослених који раде на радним местима са повећаним ризиком по специјалисти медицине рада</t>
  </si>
  <si>
    <t>Проценат запослених који су обухваћени едукацијом о ризицима по здравље на радном месту</t>
  </si>
  <si>
    <t>Проценат запослених који су обухваћени оспособљава-њем за пружање прве помоћи на  радном месту</t>
  </si>
  <si>
    <t>ДЗ Стари град</t>
  </si>
  <si>
    <t>Београд (ДЗ)</t>
  </si>
  <si>
    <t>Београд (укупно)</t>
  </si>
  <si>
    <t>Здравствена 
установа</t>
  </si>
  <si>
    <t>Број запослених код послодавца
 који су уговорили послове заштите 
здравња на раду са службом
 медицине рада</t>
  </si>
  <si>
    <t>Број повређених 
на раду</t>
  </si>
  <si>
    <t>Проценат
 повреда на раду</t>
  </si>
  <si>
    <t>Број професионалниох 
болести верификованих 
од стране ПИО</t>
  </si>
  <si>
    <t>Проценат пацијената примљених на палијативно збрињавање са проценом бола</t>
  </si>
  <si>
    <t>Просечна дужина чекања од пријаве до изласка комисије</t>
  </si>
  <si>
    <t>Број пацијената са новорегистрованим декубиталним ранама</t>
  </si>
  <si>
    <t>Број пацијената примљених на палијативно збрињавање са проценом бола</t>
  </si>
  <si>
    <t>Број пацијената примљених на палијативно збрињавање</t>
  </si>
  <si>
    <t>Број дана чекања на излазак комисије</t>
  </si>
  <si>
    <t>Број пријављених пацијената</t>
  </si>
  <si>
    <t>Проценат пацијената са неоплазијом коже потврђеном дигиталном дермоскопијом</t>
  </si>
  <si>
    <t>Проценат пацијената са одстрањеном ХПВ лезијом у аногениталној регији</t>
  </si>
  <si>
    <t>Проценат прегледаних пацијената са препоруком инфицираног партнера</t>
  </si>
  <si>
    <t>Проценат пацијената са ППИ обухваћених саветовалиштем</t>
  </si>
  <si>
    <t>Проценат превентивних прегледа</t>
  </si>
  <si>
    <t>Број пацијената са неоплазијом коже потврђеном дигиталном дермоскопијом</t>
  </si>
  <si>
    <t xml:space="preserve">Број пацијената са макроскопски откривеном неоплазијом коже </t>
  </si>
  <si>
    <t>Број пацијената са одстрањеном ХПВ лезијом у аногениталној регији</t>
  </si>
  <si>
    <t>Број пацијената са  ХПВ лезијом у аногениталној регији</t>
  </si>
  <si>
    <t>Број пацијената са ППИ са препоруком инфицираног партнера</t>
  </si>
  <si>
    <t>Број пацијената са ППИ у саветовалишту</t>
  </si>
  <si>
    <t>Број пацијената са ППИ које се поријављују</t>
  </si>
  <si>
    <t xml:space="preserve">Број пацијената са ППИ </t>
  </si>
  <si>
    <t>Број превентивних прегледа</t>
  </si>
  <si>
    <t>Број прегледа</t>
  </si>
  <si>
    <t>ГЗХМП</t>
  </si>
  <si>
    <t>Време прехоспиталне интервенције</t>
  </si>
  <si>
    <t>Реакционо време</t>
  </si>
  <si>
    <t>Активационо време</t>
  </si>
  <si>
    <t>Временски интервал III 
(у минутима)</t>
  </si>
  <si>
    <t>Временски интервал II 
(у минутима)</t>
  </si>
  <si>
    <t>Временски интервал I
 (у минутима)</t>
  </si>
  <si>
    <t>Број позива за први ред хитности/ излазак екипа на терен за позив првог реда хитности</t>
  </si>
  <si>
    <t>Проценат пацијената на терену са тешком траумом којима је урађен индиковани медицински третман</t>
  </si>
  <si>
    <t>Проценат пацијената самостално решених  у амбуланти</t>
  </si>
  <si>
    <t>Проценат пацијената самостално решених  на терену</t>
  </si>
  <si>
    <t>Број пацијената на терену са тешком траумом</t>
  </si>
  <si>
    <t>Број пацијената самостално решених  у амбуланти</t>
  </si>
  <si>
    <t>Број пацијената самостално решених  на терену</t>
  </si>
  <si>
    <t>Број пацијената збринутих у амбуланти</t>
  </si>
  <si>
    <t>Број пацијената 
збринутих 
на терену</t>
  </si>
  <si>
    <t>Проценат пацијената са акутним инфарктом миокарда са СТ елевацијом који су дијагностиковани у ХМП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хепарини започета или дата прехоспитална тромболиза</t>
  </si>
  <si>
    <t xml:space="preserve">Проценат пацијената са АКС којима је отворен интравенски пут и којима је дат аналгетски еквивалент морфијуму, кисеоник,  нитро препарат и ацетилсалицина киселина </t>
  </si>
  <si>
    <t>Број  пацијената са акутним инфарктом миокарда са СТ елевацијом који су дијагностиковани у ХМП 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  и започета или дата прехоспитална тромболиза</t>
  </si>
  <si>
    <t xml:space="preserve">Број пацијената 
са АКС којима
 је отворен интравенски пут и којима је дат аналгетски еквивалент морфијуму, кисеоник,  нитро препарат и ацетилсалицина киселина </t>
  </si>
  <si>
    <t>Број пацијената са акутним коронарним синдромом (АКС )</t>
  </si>
  <si>
    <t>по фармацеуту</t>
  </si>
  <si>
    <t>укупно</t>
  </si>
  <si>
    <t>по 
фармацеуту</t>
  </si>
  <si>
    <t>Број паковања галенских лекова</t>
  </si>
  <si>
    <t>Број магистралних лекова</t>
  </si>
  <si>
    <t>Број налога за медицинска средства</t>
  </si>
  <si>
    <t>Број рецепата приватне праксе и рецепата за лекове који нису на Листи</t>
  </si>
  <si>
    <t xml:space="preserve">Број рецепaтa </t>
  </si>
  <si>
    <t>Број фармацеута</t>
  </si>
  <si>
    <t>Проценат рецепата са интервенцијом фармацеута у односу на укупан број рецепата</t>
  </si>
  <si>
    <t>Број рецепата са интервенцијом фармацеута</t>
  </si>
  <si>
    <t>Проценат оспорених рецепата при наплати од РЗЗО услед грешке апотеке</t>
  </si>
  <si>
    <t>Број оспорених рецепата при наплати од РЗЗО услед грешке апотеке</t>
  </si>
  <si>
    <t>Проценат расхода лекова и медицинских средстава услед истека рока употребе</t>
  </si>
  <si>
    <t>Укупна набавна вредност свих лекова и медицинских средстава (у хиљадама динара)</t>
  </si>
  <si>
    <t>Набавна вредност расходованих лекова и медицинских средстава (у хиљадама динара)</t>
  </si>
  <si>
    <t>Број 
дана у 
месецу 
када је 
могуће 
заказати 
спец.
-консулт. 
преглед</t>
  </si>
  <si>
    <t>Укупан 
број сати 
у недељи 
када служба
 ради по 
подне</t>
  </si>
  <si>
    <t>Проценат 
пацијената 
који су 
прегледани 
у року од 
30 минута 
од 
времена 
заказаног 
термина</t>
  </si>
  <si>
    <t>Проценат 
заказаних  
посета 
у односу 
на укупан 
број  
посета</t>
  </si>
  <si>
    <t>Просечна
 дужина 
чекања 
на 
заказан 
први 
преглед 
(у данима)</t>
  </si>
  <si>
    <t>Број 
пацијената 
који су 
прегледани у року 
од 30 
минута 
од 
времена 
заказаног 
термина</t>
  </si>
  <si>
    <t>Укупан
 број 
заказаних 
прегледа</t>
  </si>
  <si>
    <t>Укупна 
дужина 
чекања 
на 
заказан 
први 
преглед</t>
  </si>
  <si>
    <t>Број 
пацијената 
који су 
имали 
заказан 
први 
преглед</t>
  </si>
  <si>
    <t>Укупан 
број 
првих прегледа</t>
  </si>
  <si>
    <t>Укупан 
број прегледа</t>
  </si>
  <si>
    <t>БЕОГРАД ДЗ (ук)</t>
  </si>
  <si>
    <t>ГЗ за кожно-венеричне болести</t>
  </si>
  <si>
    <t>ГЗ за болести плућа и ТБЦ</t>
  </si>
  <si>
    <t>ГЗ за геронтологију</t>
  </si>
  <si>
    <t>Апотека Београд</t>
  </si>
  <si>
    <t>Укупно</t>
  </si>
  <si>
    <t>Друго</t>
  </si>
  <si>
    <t>Права пацијената</t>
  </si>
  <si>
    <t>Рефундација новчаних средстава</t>
  </si>
  <si>
    <t>Време чекања на здравствене услуге</t>
  </si>
  <si>
    <t>Организација здравствене службе</t>
  </si>
  <si>
    <t>Начин наплаћивања здравствених услуга</t>
  </si>
  <si>
    <t>Поступак здравствених радника и здравствених сарадника</t>
  </si>
  <si>
    <t>Kвалитет здравствених услуга</t>
  </si>
  <si>
    <t>Да</t>
  </si>
  <si>
    <t>ГЗ за кожне и  венеричне болести</t>
  </si>
  <si>
    <t>Не</t>
  </si>
  <si>
    <t>ГЗ за плућне болести и ТБЦ</t>
  </si>
  <si>
    <t>Број аутоклава</t>
  </si>
  <si>
    <t>Број биолошких контрола аутоклава</t>
  </si>
  <si>
    <t>Успостављена формална процедура за регистровање нежељених дејстава лекова и опис процедуре</t>
  </si>
  <si>
    <t>Успостављена формална процедура за регистровање нежељених догађаја и опис процедуре</t>
  </si>
  <si>
    <t>остварено</t>
  </si>
  <si>
    <t>планирано</t>
  </si>
  <si>
    <t>Агенције за акредитацију здравствених установа Србије</t>
  </si>
  <si>
    <t>о унутрашњој провери
 квалитета стручног рада</t>
  </si>
  <si>
    <t>о спољњој провери квалитета стручног рада</t>
  </si>
  <si>
    <t>Аспекти задовољства запослених</t>
  </si>
  <si>
    <t>Аспекти задовољства корисника</t>
  </si>
  <si>
    <t>Показатељи безбедности пацијената</t>
  </si>
  <si>
    <t>Показатељи квалитета. 
здр. заштите 
(без показатеља 
безб. пацијената)</t>
  </si>
  <si>
    <t>Број спроведених препорука и мера из Извештаја</t>
  </si>
  <si>
    <t>Број унапређених категорија у односу на План,
 за период извештавања</t>
  </si>
  <si>
    <t>ГЗ за кожне и  
венеричне болести</t>
  </si>
  <si>
    <t xml:space="preserve">урађена 
анализа резултата истраживања </t>
  </si>
  <si>
    <t>обављено 
истраживање</t>
  </si>
  <si>
    <t>Истраживање задовољства запослених у ЗУ</t>
  </si>
  <si>
    <t>Истраживање задовољства корисника 
услугама здравствене службе</t>
  </si>
  <si>
    <t>ГЗ за плућне болести
 и ТБЦ</t>
  </si>
  <si>
    <t>Име и презиме, односно број канцеларије и радно време, особе задужене за вођење поступка притужби и жалби пацијената (заштитника пацијентових права)</t>
  </si>
  <si>
    <t>кутију/књигу за примедбе и жалбе</t>
  </si>
  <si>
    <t>ценовник здравствених услуга које се не обезбеђују из средстава обавезног здавственог осигурања, а које пацијенти плаћају из својих средстава</t>
  </si>
  <si>
    <t xml:space="preserve">Обавештење о видовима,  износу и ослобађању од  учешћа осигураних лица у трошковима здр. заштите </t>
  </si>
  <si>
    <t>обавештење о врсти здравствених услуга које се не  обезбеђују из средстава обавезног здравственог осигурања, а у складу са актом којим се уређује садржај и обим права</t>
  </si>
  <si>
    <t>обавештење о врсти здравствених услуга које се пацијенту као осигуранику обезбеђују из средстава обавезног здравственог осигурања</t>
  </si>
  <si>
    <t>Здравствена установа је на видна места у свим радним објектима истакла</t>
  </si>
  <si>
    <t>Да ли постоји ажурирана интернет презентација ЗУ</t>
  </si>
  <si>
    <t>Бр. мандатних казни наплаћених због непоштовања Закона о изложености становништва дуванском диму</t>
  </si>
  <si>
    <t>Бр. поднетих приговора пацијената</t>
  </si>
  <si>
    <t>Бр. спроведених ванредних провера квалитета стручног рада</t>
  </si>
  <si>
    <t>Бр. одржаних састанака Комисије</t>
  </si>
  <si>
    <t xml:space="preserve">Да ли комисија годишње подноси извештај о остваривању плана унапређења квалитета рада директору и управном одбору ЗУ </t>
  </si>
  <si>
    <t>Да ли су извештаји о раду Комисије доступни осталим запосленима</t>
  </si>
  <si>
    <t>Да ли постоје извештаји о раду Комисије</t>
  </si>
  <si>
    <t>Да ли је комисија донела интегрисани план сталног унапређења квалитета рада ЗУ</t>
  </si>
  <si>
    <t>Да ли је комисија 
донела годишњи
 програм провере
 квалитета стручног 
рада у 
здравственој установи</t>
  </si>
  <si>
    <t>Београд (укупно ДЗ)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</si>
  <si>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</si>
  <si>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</si>
  <si>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</si>
  <si>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здравствених радника и здравствених сарадника запослених у здравственој установи</t>
  </si>
  <si>
    <t>Број радионица, едукативних скупова и семинара одржаних у здравственој установи</t>
  </si>
  <si>
    <t>Постојање плана 
едукације за све 
запослене у 
здравственој 
установи</t>
  </si>
  <si>
    <t>Табела 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у служби за здравствену заштиту одраслих грађана у 2013. години</t>
  </si>
  <si>
    <t>Табела 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одраслих грађана у 2013. години</t>
  </si>
  <si>
    <t>Табела III. Обухват регистрованих корисника старијих од 65 год. вакцинацијом против сезонског грипа и Проценат оболелих од повишеног крвног притиска (I10-I15) код којих је на последњем контролном прегледу вредност крвног притиска била нижа од 140/90  у служби за здравствену заштиту одраслих грађана у 2013. години</t>
  </si>
  <si>
    <t>Табела IV. Проценат оболелих од шећерне болести (Е10-Е14) који су упућени на преглед очног дна и Проценат оболелих од шећерне болести (Е10-Е14) код којих је бар једном одеређена вредност гликолизираног хемоглобина (HbA1c)  у служби за здравствену заштиту одраслих грађана у 2013. години</t>
  </si>
  <si>
    <t>Табела V. Проценат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 и Проценат регистрованих корисника старијих од 50 година којима је урађен тест на крварење у столици (хемокулт тест) у служби за здравствену заштиту одраслих грађана у 2013. години</t>
  </si>
  <si>
    <t>Табела VI. Проценат епизода са тонзилофарингитисом (Ј02, Ј03) код којих је као прва терапија ординирана терапија пеницилином  у служби за здравствену заштиту одраслих грађана у 2013. години</t>
  </si>
  <si>
    <t>Табела VIII.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деце у 2013. години</t>
  </si>
  <si>
    <t>Табела XII. Однос броја упута издатих за специјалистичко-консултативне преглед и укупног броја посета гинекологу и Проценат превентивних прегледа у укупном броју прегледа и посета код гинеколога у 2013. години</t>
  </si>
  <si>
    <t>Табела XIII. Проценат корисница од 25 до 69 године старости обухваћених циљаним прегледом ради раног откривања рака грлића материце и Проценат корисница од 45 до 69 година старости које су упућене на мамографију од било ког изабраног гинеколога у 2013. години</t>
  </si>
  <si>
    <t>Табела XXII. Превентивни прегледи запослених који раде на радним местима са повећаним ризиком, едукација о ризицима по здравље на радном месту, оспособљавање за пружање прве помоћи на радном месту, повреде на раду и професионалне болести у 2013. години</t>
  </si>
  <si>
    <t>Табела XXIII. Проценат повреда на раду и број професионалних болести верификованих 
од стране ПИО у 2013. години</t>
  </si>
  <si>
    <t xml:space="preserve">Табела XXVI. Показатељи квалитета здравствене заштите оболелих од полно преносивих инфекција и болести коже - Градски завод за кожне и венеричне у 2013. години </t>
  </si>
  <si>
    <t>Табела XXI. Показатељи квалитета рада патронажне службе у 2013. години</t>
  </si>
  <si>
    <t>Табела XXXVIII. Извештај о стицању и обнови знања и вештина запослених у 2013. години</t>
  </si>
  <si>
    <t>Табела XXXI. Показатељи квалитета рада специјалистичко-консултативне службе - Служба интерне медицине (2013. г)</t>
  </si>
  <si>
    <t>Табела XXXII. Показатељи квалитета рада специјалистичко-консултативне службе - Служба офталмологије (2013. г)</t>
  </si>
  <si>
    <t>Табела XXXIII. Показатељи квалитета рада специјалистичко-консултативне службе - Служба оториноларингологије (2013. г)</t>
  </si>
  <si>
    <t>Табела XXXV. Показатељи квалитета рада специјалистичко-консултативне службе - Служба пнеумофтизиологије (2013. г)</t>
  </si>
  <si>
    <t>Завод за говорну патологиу</t>
  </si>
  <si>
    <t>Завод за говорну патологију</t>
  </si>
  <si>
    <t>Табела XVI. Проценат деце у 12. години живота са свим здравим сталним зубима, КЕП у 12. години живота и Проценат 
деце у 12. години живота обухваћених локалном апликацијом флуорида у 2013. години</t>
  </si>
  <si>
    <t>Табела XVII. Проценат деце у 7. разреду основне школе код којих је утврђено присуство нелечених ортодонтских 
аномалија у 2013. години</t>
  </si>
  <si>
    <t>Табела XVIII. Проценат деце у 3. разреду средње школе код којих је утврђено присуство нелечених ортодонтских аномалија у 2013. години</t>
  </si>
  <si>
    <t>ЗЗЗЗ студената, Београд</t>
  </si>
  <si>
    <t>Табела XX. Проценат пацијената старијих од 18 година живота код којих је конзервативно третирана пародонтопатија и Проценат поновљених интервенција у 2013. години</t>
  </si>
  <si>
    <t>Tabela XV. Проценат деце у 7. години живота са свим здравим зубима и Проценат деце у 7. години живота обухваћених локалном апликацијом флуорида у 2013. години</t>
  </si>
  <si>
    <t>Табела XXXa. Покатазељи квалитета фармацеутске здравствене делатности - Апотека Београд у 2013. години</t>
  </si>
  <si>
    <t>Табела XXXб. Покатазељи квалитета фармацеутске здравствене делатности - Апотека Београд у 2013. години</t>
  </si>
  <si>
    <t>Табела XXXIV. Показатељи квалитета рада специјалистичко-консултативне службе - Служба за заштиту менталног здравља (2013. г)</t>
  </si>
  <si>
    <t xml:space="preserve"> </t>
  </si>
  <si>
    <t>Табела XXXVIIа. Показатељи квалитета рада Комисије за унапређење квалитета рада у 2013. години</t>
  </si>
  <si>
    <t>Табела XXXVIIб. Показатељи квалитета рада Комисије за унапређење квалитета рада у 2013. години</t>
  </si>
  <si>
    <t>Табела XXXVIIв. Показатељи квалитета рада Комисије за унапређење квалитета рада у 2013. години</t>
  </si>
  <si>
    <t>Табела XXXVIIг. Показатељи квалитета рада Комисије за унапређење квалитета рада у 2013. години</t>
  </si>
  <si>
    <t>Табела XXXVIIд. Показатељи квалитета рада Комисије за унапређење квалитета рада у 2013. години</t>
  </si>
  <si>
    <t>Табела XXXVII. Дистрибуција приговора пацијената по врсти и здравственој установи у 2013. години</t>
  </si>
  <si>
    <t>Број рађених КПР</t>
  </si>
  <si>
    <t>Проценат извршених КПР</t>
  </si>
  <si>
    <t>Број изненадних срчаних застоја који су се десили без присуства екипе ХМП</t>
  </si>
  <si>
    <t>Број успешних КПР у случају изненадних срчаних застоја који су се десили без присуства екипе ХМП</t>
  </si>
  <si>
    <t>Проценат успешних КПР у случају изненадних срчаних застоја који су се десили без присуства екипе ХМП</t>
  </si>
  <si>
    <t>Број изненадних срчаних застоја који су се десили у присуству екипе ХМП</t>
  </si>
  <si>
    <t>Број рађених КПР у случају изненадних срчаних застоја који су се десили без присуства екипе ХМП</t>
  </si>
  <si>
    <t>Број изненадних срчаних застоја</t>
  </si>
  <si>
    <t>Број рађених КПР у случају изненадних срчаних застоја који су се десили у присуству екипе ХМП</t>
  </si>
  <si>
    <t>Број успешних КПР у случају изненадних срчаних застоја који су се десили у присуству екипе ХМП</t>
  </si>
  <si>
    <t>Проценат успешних КПР у случају изненадних срчаних застоја који су се десили у присуству екипе ХМП</t>
  </si>
  <si>
    <t>Број  пацијената са акутним AKС којима је отворен интравенски пут и којима је дат аналгетски еквивалент морфијуму, кисеоник, нитро препарат и ацетилсалицина киселина, клопидогрел, клексани транспортовани су у најближу установу за примарну коронарну интервенцију</t>
  </si>
  <si>
    <t>Проценат пацијената са АКС којима је отворен интравенски пут и којима је дат аналгетски еквивалент морфијуму, кисеоник, нитро препарат  и ацетилсалицина киселина, клопидогрел, клексани транспортовани су у најближу установу за примарну коронарну интервенцију</t>
  </si>
  <si>
    <t>Укупан број реализованих рецепата</t>
  </si>
  <si>
    <t>Укупан број рецепата</t>
  </si>
  <si>
    <t>Број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</si>
  <si>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Број пацијената на терену са тешком траумом којима је урађен индиковани медицински третман</t>
  </si>
  <si>
    <t>Табела XXVIIа. Активационо, реакционо и време прехоспиталне интервенције у 2013. години</t>
  </si>
  <si>
    <t>Табела XXVIIб.  Извештај о напрасним срчаним застојима и кардиопулмоналним реанимацијама у 2013. години</t>
  </si>
  <si>
    <t>Табела XXVIII. Показатељи квалитета рада службе хитне медицинске помоћи који се односе на збрињавање пацијената на терену и у амбуланти у 2013. години</t>
  </si>
  <si>
    <t>Табела XXIX. Показатељи квалитета рада службе хитне медицинске помоћи који се односе на збрињавање пацијената са 
акутним коронарним синдромом у 2013. години</t>
  </si>
  <si>
    <t>Табела XXXVIб. Број пријава нежељених реакција на лек, рецепата са административном и стручном грешком, погрешно издатих лекова на рецепт</t>
  </si>
  <si>
    <t>Број пријава
 нежељених реакција
 на лек</t>
  </si>
  <si>
    <t>Број рецепата
 са административном
 грешком</t>
  </si>
  <si>
    <t>Укупан број 
рецепата</t>
  </si>
  <si>
    <t>Проценат 
рецепата са
 административном
 грешком у односу 
на укупан
 број рецепата</t>
  </si>
  <si>
    <t>Број рецепата
 са стручном 
грешком у 
прописивању
 лека</t>
  </si>
  <si>
    <t>Број погрешно
 издатих
 лекова
 на рецепт</t>
  </si>
  <si>
    <t>Табела XXXVIа. Показатељи безбедности пацијената-регистровање нежељених догађаја и дејстава лекова и 
биолошка контрола стерилизације аутоклава у 2013. години</t>
  </si>
  <si>
    <t>Просечан број контрола по аутоклаву (Израчунато према стручно – методолошком упутству на 52 недеље у год)</t>
  </si>
  <si>
    <t>Број лекара</t>
  </si>
  <si>
    <t>Број посета</t>
  </si>
  <si>
    <t>по лекару</t>
  </si>
  <si>
    <t>на 100 посета</t>
  </si>
  <si>
    <t>Број упута за
 функционалну дијагностику</t>
  </si>
  <si>
    <t>Број упута за
 рендген</t>
  </si>
  <si>
    <t>Број упута за 
лабораторију</t>
  </si>
  <si>
    <t>Табела XXVа. Показатељи квалитета здравствене заштите оболелих од туберкулозе и других плућних болести - Градски завод за плућне болести и туберкулозу у 2013. години</t>
  </si>
  <si>
    <t>Број
 позитивних спутума</t>
  </si>
  <si>
    <t>Број
 узетих 
спутума</t>
  </si>
  <si>
    <t>Проценат 
позитивних спутума</t>
  </si>
  <si>
    <t>Резултати узорака послатих
 у микробиолошку лабораторију 
ради бактериолошке дијагностике</t>
  </si>
  <si>
    <t>Резултати културе спутума
 код сумње на туберкулозе</t>
  </si>
  <si>
    <t>Резултати прегледа деце и одраслих у
контакту првог реда са оболелима од туберкулозе (унутар 30 дана)</t>
  </si>
  <si>
    <t>Број лица из контакта
 првог реда са 
оболелима од туберкулозе</t>
  </si>
  <si>
    <t>Број прегледане деце и одраслих из контакта
 првог реда са 
оболелима од туберкулозе</t>
  </si>
  <si>
    <t>Проценат прегледане деце и одраслих из контакта
 првог реда са 
оболелима од туберкулозе</t>
  </si>
  <si>
    <t>Табела XXVб. Показатељи квалитета здравствене заштите оболелих од туберкулозе и других плућних болести - Градски завод за плућне болести и туберкулозу у 2013. години</t>
  </si>
  <si>
    <t>Табела XXVв. Показатељи квалитета здравствене заштите оболелих од туберкулозе и других плућних болести - Градски завод за плућне болести и туберкулозу у 2013. години</t>
  </si>
  <si>
    <t xml:space="preserve">Резултати лечења пацијената
 са астмом и ХОБП-ом </t>
  </si>
  <si>
    <t>Резултати рада Саветовалишта 
за одвикавање од пушења</t>
  </si>
  <si>
    <t>Хоспитализација код пацијената
 на дуготрајној оксигенотерапији
 у кућним условима</t>
  </si>
  <si>
    <t>Број пацијената 
са астмом и ХОБП-ом
 који су имали 
индикације за 
болничко лечење</t>
  </si>
  <si>
    <t>Број пацијената 
са астмом и ХОБП-ом
 који су имали 
индикације за 
болничко лечење, а успешно су лечени у амбулантним условима</t>
  </si>
  <si>
    <t>Проценат пацијената 
са астмом и ХОБП-ом
 који су имали 
индикације за 
болничко лечење, а успешно су лечени у амбулантним условима</t>
  </si>
  <si>
    <t>Број пацијената
 који су завршили
 едукацију у 
Саветовалишту за одвикавање 
од пушења и не пуше након 6 месеци</t>
  </si>
  <si>
    <t>Број 
хоспитализација
 пацијената на 
дуготрајној 
оксигенотерапији 
пре добијања
 апарата</t>
  </si>
  <si>
    <t>Проценат
хоспитализација
 код пацијената на дуготрајној 
оксигенотерапији у кућним условима након добијања апарата</t>
  </si>
  <si>
    <t>Број 
хоспитализација
 код пацијената
 на дуготрајној 
оксигенотерапији у кућним условима након добијања апарата</t>
  </si>
  <si>
    <t>Број пацијената
 који су завршили
 едукацију у 
Саветовалишту за одвикавање 
од пушења</t>
  </si>
  <si>
    <t>Проценат пацијената
 који су завршили
 едукацију у 
Саветовалишту за одвикавање 
од пушења и не пуше 6 месеци након завршетка едукације</t>
  </si>
  <si>
    <t>Табела XI. Проценат регистрованих корисница које су из било ког разлога посетиле свог изабраног гинеколога и 
Однос првих и поновних прегледа ради лечења код изабраног гинеколога у 2013. години</t>
  </si>
  <si>
    <t>Табела XXIV. Показатељи квалитета рада у области здравствене заштите старих 
у Градском заводу за геронтологију и палијативно збрињавање у 2013. години</t>
  </si>
  <si>
    <t>Укупан број поновних прегледа ради лечења и укупан број посебних прегледа ради допунске дијагностике и даљег лечења</t>
  </si>
  <si>
    <t>Табела IX. Проценат епизода са акутним инфекцијама горњих дисајних путева (Ј02, Ј06) код којих је при првом прегледу преписан антибиотик и Проценат епизода свих обољења код деце лечених антибиотицима у којим је ординирана ампулирана терапија  у служби за здравствену заштиту деце у 2013. год</t>
  </si>
  <si>
    <t>Табела VII. Проценат регистрованих корисника који су из било ког разлога посетили свог изабраног лекара
 и Однос првих и поновних прегледа ради лечења код изабраног лекара  у служби за здравствену заштиту деце у 2013. години</t>
  </si>
  <si>
    <t>Табела X. Проценат предгојазне/гојазне деце у чији здравствени картон убележен статус ухрањености и дат савет о правилној исхрани
 и Обухват деце у 15. години живота комплетном имунизацијом  у служби за здравствену заштиту деце у 2013. години</t>
  </si>
  <si>
    <t>Табела XIX. Проценат трудница обухваћених превентивним прегледом у 2013. години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</si>
</sst>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8" formatCode="#,##0.0\ _D_i_n_.;\-#,##0.0\ _D_i_n_."/>
    <numFmt numFmtId="169" formatCode="#,##0.00_);\(#,##0.0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4" fontId="1" fillId="0" borderId="0" applyFont="0" applyFill="0" applyBorder="0" applyAlignment="0" applyProtection="0"/>
  </cellStyleXfs>
  <cellXfs count="436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4" fillId="0" borderId="3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center" vertical="center" wrapText="1"/>
    </xf>
    <xf numFmtId="2" fontId="5" fillId="0" borderId="0" xfId="0" applyNumberFormat="1" applyFont="1"/>
    <xf numFmtId="165" fontId="1" fillId="0" borderId="0" xfId="2" applyNumberFormat="1" applyFont="1"/>
    <xf numFmtId="0" fontId="4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8" fontId="4" fillId="0" borderId="6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0" xfId="2" applyNumberFormat="1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5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2" fontId="26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2" fontId="26" fillId="2" borderId="9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165" fontId="5" fillId="0" borderId="5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2" fontId="6" fillId="0" borderId="0" xfId="0" applyNumberFormat="1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2" fontId="14" fillId="0" borderId="3" xfId="2" applyNumberFormat="1" applyFont="1" applyFill="1" applyBorder="1" applyAlignment="1">
      <alignment horizontal="center" vertical="center" wrapText="1"/>
    </xf>
    <xf numFmtId="169" fontId="14" fillId="0" borderId="3" xfId="2" applyNumberFormat="1" applyFont="1" applyFill="1" applyBorder="1" applyAlignment="1">
      <alignment horizontal="center" vertical="center" wrapText="1"/>
    </xf>
    <xf numFmtId="39" fontId="14" fillId="0" borderId="3" xfId="2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0" fontId="6" fillId="0" borderId="3" xfId="0" applyFont="1" applyFill="1" applyBorder="1"/>
    <xf numFmtId="0" fontId="0" fillId="0" borderId="8" xfId="0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22" fillId="0" borderId="0" xfId="0" applyFont="1" applyFill="1"/>
    <xf numFmtId="1" fontId="22" fillId="0" borderId="0" xfId="0" applyNumberFormat="1" applyFon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2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3" xfId="2" applyNumberFormat="1" applyFont="1" applyFill="1" applyBorder="1" applyAlignment="1">
      <alignment horizontal="center" vertical="center"/>
    </xf>
    <xf numFmtId="166" fontId="19" fillId="0" borderId="3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9" fillId="0" borderId="0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9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right" vertical="center" wrapText="1"/>
    </xf>
    <xf numFmtId="2" fontId="27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2" fontId="5" fillId="0" borderId="0" xfId="0" applyNumberFormat="1" applyFont="1" applyFill="1"/>
    <xf numFmtId="165" fontId="1" fillId="0" borderId="0" xfId="2" applyNumberFormat="1" applyFont="1" applyFill="1"/>
    <xf numFmtId="0" fontId="3" fillId="2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3" fontId="8" fillId="0" borderId="7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5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2" fontId="26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2" fontId="27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right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1" fillId="0" borderId="5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2" fontId="32" fillId="0" borderId="0" xfId="0" applyNumberFormat="1" applyFont="1" applyFill="1" applyBorder="1" applyAlignment="1">
      <alignment horizontal="right" vertical="center" wrapText="1"/>
    </xf>
    <xf numFmtId="0" fontId="32" fillId="0" borderId="6" xfId="0" applyFont="1" applyFill="1" applyBorder="1" applyAlignment="1">
      <alignment horizontal="right" vertical="center" wrapText="1"/>
    </xf>
    <xf numFmtId="2" fontId="32" fillId="0" borderId="6" xfId="0" applyNumberFormat="1" applyFont="1" applyFill="1" applyBorder="1" applyAlignment="1">
      <alignment horizontal="right" vertical="center" wrapText="1"/>
    </xf>
    <xf numFmtId="0" fontId="33" fillId="0" borderId="0" xfId="0" applyFont="1" applyFill="1"/>
    <xf numFmtId="0" fontId="34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/>
  </cellXfs>
  <cellStyles count="3">
    <cellStyle name="Comma 2" xfId="2"/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opLeftCell="A139" zoomScaleNormal="100" workbookViewId="0">
      <selection activeCell="B158" sqref="B158"/>
    </sheetView>
  </sheetViews>
  <sheetFormatPr defaultRowHeight="15"/>
  <cols>
    <col min="1" max="1" width="22.28515625" style="121" customWidth="1"/>
    <col min="2" max="2" width="19.5703125" style="121" customWidth="1"/>
    <col min="3" max="3" width="13.42578125" style="121" customWidth="1"/>
    <col min="4" max="4" width="21.7109375" style="122" customWidth="1"/>
    <col min="5" max="5" width="18.85546875" style="121" customWidth="1"/>
    <col min="6" max="6" width="16.7109375" style="121" customWidth="1"/>
    <col min="7" max="7" width="18.7109375" style="123" customWidth="1"/>
    <col min="8" max="256" width="9.140625" style="51"/>
    <col min="257" max="257" width="22.28515625" style="51" customWidth="1"/>
    <col min="258" max="258" width="19.5703125" style="51" customWidth="1"/>
    <col min="259" max="259" width="13.42578125" style="51" customWidth="1"/>
    <col min="260" max="260" width="24.5703125" style="51" customWidth="1"/>
    <col min="261" max="261" width="21.85546875" style="51" customWidth="1"/>
    <col min="262" max="262" width="16.28515625" style="51" customWidth="1"/>
    <col min="263" max="263" width="21.140625" style="51" customWidth="1"/>
    <col min="264" max="512" width="9.140625" style="51"/>
    <col min="513" max="513" width="22.28515625" style="51" customWidth="1"/>
    <col min="514" max="514" width="19.5703125" style="51" customWidth="1"/>
    <col min="515" max="515" width="13.42578125" style="51" customWidth="1"/>
    <col min="516" max="516" width="24.5703125" style="51" customWidth="1"/>
    <col min="517" max="517" width="21.85546875" style="51" customWidth="1"/>
    <col min="518" max="518" width="16.28515625" style="51" customWidth="1"/>
    <col min="519" max="519" width="21.140625" style="51" customWidth="1"/>
    <col min="520" max="768" width="9.140625" style="51"/>
    <col min="769" max="769" width="22.28515625" style="51" customWidth="1"/>
    <col min="770" max="770" width="19.5703125" style="51" customWidth="1"/>
    <col min="771" max="771" width="13.42578125" style="51" customWidth="1"/>
    <col min="772" max="772" width="24.5703125" style="51" customWidth="1"/>
    <col min="773" max="773" width="21.85546875" style="51" customWidth="1"/>
    <col min="774" max="774" width="16.28515625" style="51" customWidth="1"/>
    <col min="775" max="775" width="21.140625" style="51" customWidth="1"/>
    <col min="776" max="1024" width="9.140625" style="51"/>
    <col min="1025" max="1025" width="22.28515625" style="51" customWidth="1"/>
    <col min="1026" max="1026" width="19.5703125" style="51" customWidth="1"/>
    <col min="1027" max="1027" width="13.42578125" style="51" customWidth="1"/>
    <col min="1028" max="1028" width="24.5703125" style="51" customWidth="1"/>
    <col min="1029" max="1029" width="21.85546875" style="51" customWidth="1"/>
    <col min="1030" max="1030" width="16.28515625" style="51" customWidth="1"/>
    <col min="1031" max="1031" width="21.140625" style="51" customWidth="1"/>
    <col min="1032" max="1280" width="9.140625" style="51"/>
    <col min="1281" max="1281" width="22.28515625" style="51" customWidth="1"/>
    <col min="1282" max="1282" width="19.5703125" style="51" customWidth="1"/>
    <col min="1283" max="1283" width="13.42578125" style="51" customWidth="1"/>
    <col min="1284" max="1284" width="24.5703125" style="51" customWidth="1"/>
    <col min="1285" max="1285" width="21.85546875" style="51" customWidth="1"/>
    <col min="1286" max="1286" width="16.28515625" style="51" customWidth="1"/>
    <col min="1287" max="1287" width="21.140625" style="51" customWidth="1"/>
    <col min="1288" max="1536" width="9.140625" style="51"/>
    <col min="1537" max="1537" width="22.28515625" style="51" customWidth="1"/>
    <col min="1538" max="1538" width="19.5703125" style="51" customWidth="1"/>
    <col min="1539" max="1539" width="13.42578125" style="51" customWidth="1"/>
    <col min="1540" max="1540" width="24.5703125" style="51" customWidth="1"/>
    <col min="1541" max="1541" width="21.85546875" style="51" customWidth="1"/>
    <col min="1542" max="1542" width="16.28515625" style="51" customWidth="1"/>
    <col min="1543" max="1543" width="21.140625" style="51" customWidth="1"/>
    <col min="1544" max="1792" width="9.140625" style="51"/>
    <col min="1793" max="1793" width="22.28515625" style="51" customWidth="1"/>
    <col min="1794" max="1794" width="19.5703125" style="51" customWidth="1"/>
    <col min="1795" max="1795" width="13.42578125" style="51" customWidth="1"/>
    <col min="1796" max="1796" width="24.5703125" style="51" customWidth="1"/>
    <col min="1797" max="1797" width="21.85546875" style="51" customWidth="1"/>
    <col min="1798" max="1798" width="16.28515625" style="51" customWidth="1"/>
    <col min="1799" max="1799" width="21.140625" style="51" customWidth="1"/>
    <col min="1800" max="2048" width="9.140625" style="51"/>
    <col min="2049" max="2049" width="22.28515625" style="51" customWidth="1"/>
    <col min="2050" max="2050" width="19.5703125" style="51" customWidth="1"/>
    <col min="2051" max="2051" width="13.42578125" style="51" customWidth="1"/>
    <col min="2052" max="2052" width="24.5703125" style="51" customWidth="1"/>
    <col min="2053" max="2053" width="21.85546875" style="51" customWidth="1"/>
    <col min="2054" max="2054" width="16.28515625" style="51" customWidth="1"/>
    <col min="2055" max="2055" width="21.140625" style="51" customWidth="1"/>
    <col min="2056" max="2304" width="9.140625" style="51"/>
    <col min="2305" max="2305" width="22.28515625" style="51" customWidth="1"/>
    <col min="2306" max="2306" width="19.5703125" style="51" customWidth="1"/>
    <col min="2307" max="2307" width="13.42578125" style="51" customWidth="1"/>
    <col min="2308" max="2308" width="24.5703125" style="51" customWidth="1"/>
    <col min="2309" max="2309" width="21.85546875" style="51" customWidth="1"/>
    <col min="2310" max="2310" width="16.28515625" style="51" customWidth="1"/>
    <col min="2311" max="2311" width="21.140625" style="51" customWidth="1"/>
    <col min="2312" max="2560" width="9.140625" style="51"/>
    <col min="2561" max="2561" width="22.28515625" style="51" customWidth="1"/>
    <col min="2562" max="2562" width="19.5703125" style="51" customWidth="1"/>
    <col min="2563" max="2563" width="13.42578125" style="51" customWidth="1"/>
    <col min="2564" max="2564" width="24.5703125" style="51" customWidth="1"/>
    <col min="2565" max="2565" width="21.85546875" style="51" customWidth="1"/>
    <col min="2566" max="2566" width="16.28515625" style="51" customWidth="1"/>
    <col min="2567" max="2567" width="21.140625" style="51" customWidth="1"/>
    <col min="2568" max="2816" width="9.140625" style="51"/>
    <col min="2817" max="2817" width="22.28515625" style="51" customWidth="1"/>
    <col min="2818" max="2818" width="19.5703125" style="51" customWidth="1"/>
    <col min="2819" max="2819" width="13.42578125" style="51" customWidth="1"/>
    <col min="2820" max="2820" width="24.5703125" style="51" customWidth="1"/>
    <col min="2821" max="2821" width="21.85546875" style="51" customWidth="1"/>
    <col min="2822" max="2822" width="16.28515625" style="51" customWidth="1"/>
    <col min="2823" max="2823" width="21.140625" style="51" customWidth="1"/>
    <col min="2824" max="3072" width="9.140625" style="51"/>
    <col min="3073" max="3073" width="22.28515625" style="51" customWidth="1"/>
    <col min="3074" max="3074" width="19.5703125" style="51" customWidth="1"/>
    <col min="3075" max="3075" width="13.42578125" style="51" customWidth="1"/>
    <col min="3076" max="3076" width="24.5703125" style="51" customWidth="1"/>
    <col min="3077" max="3077" width="21.85546875" style="51" customWidth="1"/>
    <col min="3078" max="3078" width="16.28515625" style="51" customWidth="1"/>
    <col min="3079" max="3079" width="21.140625" style="51" customWidth="1"/>
    <col min="3080" max="3328" width="9.140625" style="51"/>
    <col min="3329" max="3329" width="22.28515625" style="51" customWidth="1"/>
    <col min="3330" max="3330" width="19.5703125" style="51" customWidth="1"/>
    <col min="3331" max="3331" width="13.42578125" style="51" customWidth="1"/>
    <col min="3332" max="3332" width="24.5703125" style="51" customWidth="1"/>
    <col min="3333" max="3333" width="21.85546875" style="51" customWidth="1"/>
    <col min="3334" max="3334" width="16.28515625" style="51" customWidth="1"/>
    <col min="3335" max="3335" width="21.140625" style="51" customWidth="1"/>
    <col min="3336" max="3584" width="9.140625" style="51"/>
    <col min="3585" max="3585" width="22.28515625" style="51" customWidth="1"/>
    <col min="3586" max="3586" width="19.5703125" style="51" customWidth="1"/>
    <col min="3587" max="3587" width="13.42578125" style="51" customWidth="1"/>
    <col min="3588" max="3588" width="24.5703125" style="51" customWidth="1"/>
    <col min="3589" max="3589" width="21.85546875" style="51" customWidth="1"/>
    <col min="3590" max="3590" width="16.28515625" style="51" customWidth="1"/>
    <col min="3591" max="3591" width="21.140625" style="51" customWidth="1"/>
    <col min="3592" max="3840" width="9.140625" style="51"/>
    <col min="3841" max="3841" width="22.28515625" style="51" customWidth="1"/>
    <col min="3842" max="3842" width="19.5703125" style="51" customWidth="1"/>
    <col min="3843" max="3843" width="13.42578125" style="51" customWidth="1"/>
    <col min="3844" max="3844" width="24.5703125" style="51" customWidth="1"/>
    <col min="3845" max="3845" width="21.85546875" style="51" customWidth="1"/>
    <col min="3846" max="3846" width="16.28515625" style="51" customWidth="1"/>
    <col min="3847" max="3847" width="21.140625" style="51" customWidth="1"/>
    <col min="3848" max="4096" width="9.140625" style="51"/>
    <col min="4097" max="4097" width="22.28515625" style="51" customWidth="1"/>
    <col min="4098" max="4098" width="19.5703125" style="51" customWidth="1"/>
    <col min="4099" max="4099" width="13.42578125" style="51" customWidth="1"/>
    <col min="4100" max="4100" width="24.5703125" style="51" customWidth="1"/>
    <col min="4101" max="4101" width="21.85546875" style="51" customWidth="1"/>
    <col min="4102" max="4102" width="16.28515625" style="51" customWidth="1"/>
    <col min="4103" max="4103" width="21.140625" style="51" customWidth="1"/>
    <col min="4104" max="4352" width="9.140625" style="51"/>
    <col min="4353" max="4353" width="22.28515625" style="51" customWidth="1"/>
    <col min="4354" max="4354" width="19.5703125" style="51" customWidth="1"/>
    <col min="4355" max="4355" width="13.42578125" style="51" customWidth="1"/>
    <col min="4356" max="4356" width="24.5703125" style="51" customWidth="1"/>
    <col min="4357" max="4357" width="21.85546875" style="51" customWidth="1"/>
    <col min="4358" max="4358" width="16.28515625" style="51" customWidth="1"/>
    <col min="4359" max="4359" width="21.140625" style="51" customWidth="1"/>
    <col min="4360" max="4608" width="9.140625" style="51"/>
    <col min="4609" max="4609" width="22.28515625" style="51" customWidth="1"/>
    <col min="4610" max="4610" width="19.5703125" style="51" customWidth="1"/>
    <col min="4611" max="4611" width="13.42578125" style="51" customWidth="1"/>
    <col min="4612" max="4612" width="24.5703125" style="51" customWidth="1"/>
    <col min="4613" max="4613" width="21.85546875" style="51" customWidth="1"/>
    <col min="4614" max="4614" width="16.28515625" style="51" customWidth="1"/>
    <col min="4615" max="4615" width="21.140625" style="51" customWidth="1"/>
    <col min="4616" max="4864" width="9.140625" style="51"/>
    <col min="4865" max="4865" width="22.28515625" style="51" customWidth="1"/>
    <col min="4866" max="4866" width="19.5703125" style="51" customWidth="1"/>
    <col min="4867" max="4867" width="13.42578125" style="51" customWidth="1"/>
    <col min="4868" max="4868" width="24.5703125" style="51" customWidth="1"/>
    <col min="4869" max="4869" width="21.85546875" style="51" customWidth="1"/>
    <col min="4870" max="4870" width="16.28515625" style="51" customWidth="1"/>
    <col min="4871" max="4871" width="21.140625" style="51" customWidth="1"/>
    <col min="4872" max="5120" width="9.140625" style="51"/>
    <col min="5121" max="5121" width="22.28515625" style="51" customWidth="1"/>
    <col min="5122" max="5122" width="19.5703125" style="51" customWidth="1"/>
    <col min="5123" max="5123" width="13.42578125" style="51" customWidth="1"/>
    <col min="5124" max="5124" width="24.5703125" style="51" customWidth="1"/>
    <col min="5125" max="5125" width="21.85546875" style="51" customWidth="1"/>
    <col min="5126" max="5126" width="16.28515625" style="51" customWidth="1"/>
    <col min="5127" max="5127" width="21.140625" style="51" customWidth="1"/>
    <col min="5128" max="5376" width="9.140625" style="51"/>
    <col min="5377" max="5377" width="22.28515625" style="51" customWidth="1"/>
    <col min="5378" max="5378" width="19.5703125" style="51" customWidth="1"/>
    <col min="5379" max="5379" width="13.42578125" style="51" customWidth="1"/>
    <col min="5380" max="5380" width="24.5703125" style="51" customWidth="1"/>
    <col min="5381" max="5381" width="21.85546875" style="51" customWidth="1"/>
    <col min="5382" max="5382" width="16.28515625" style="51" customWidth="1"/>
    <col min="5383" max="5383" width="21.140625" style="51" customWidth="1"/>
    <col min="5384" max="5632" width="9.140625" style="51"/>
    <col min="5633" max="5633" width="22.28515625" style="51" customWidth="1"/>
    <col min="5634" max="5634" width="19.5703125" style="51" customWidth="1"/>
    <col min="5635" max="5635" width="13.42578125" style="51" customWidth="1"/>
    <col min="5636" max="5636" width="24.5703125" style="51" customWidth="1"/>
    <col min="5637" max="5637" width="21.85546875" style="51" customWidth="1"/>
    <col min="5638" max="5638" width="16.28515625" style="51" customWidth="1"/>
    <col min="5639" max="5639" width="21.140625" style="51" customWidth="1"/>
    <col min="5640" max="5888" width="9.140625" style="51"/>
    <col min="5889" max="5889" width="22.28515625" style="51" customWidth="1"/>
    <col min="5890" max="5890" width="19.5703125" style="51" customWidth="1"/>
    <col min="5891" max="5891" width="13.42578125" style="51" customWidth="1"/>
    <col min="5892" max="5892" width="24.5703125" style="51" customWidth="1"/>
    <col min="5893" max="5893" width="21.85546875" style="51" customWidth="1"/>
    <col min="5894" max="5894" width="16.28515625" style="51" customWidth="1"/>
    <col min="5895" max="5895" width="21.140625" style="51" customWidth="1"/>
    <col min="5896" max="6144" width="9.140625" style="51"/>
    <col min="6145" max="6145" width="22.28515625" style="51" customWidth="1"/>
    <col min="6146" max="6146" width="19.5703125" style="51" customWidth="1"/>
    <col min="6147" max="6147" width="13.42578125" style="51" customWidth="1"/>
    <col min="6148" max="6148" width="24.5703125" style="51" customWidth="1"/>
    <col min="6149" max="6149" width="21.85546875" style="51" customWidth="1"/>
    <col min="6150" max="6150" width="16.28515625" style="51" customWidth="1"/>
    <col min="6151" max="6151" width="21.140625" style="51" customWidth="1"/>
    <col min="6152" max="6400" width="9.140625" style="51"/>
    <col min="6401" max="6401" width="22.28515625" style="51" customWidth="1"/>
    <col min="6402" max="6402" width="19.5703125" style="51" customWidth="1"/>
    <col min="6403" max="6403" width="13.42578125" style="51" customWidth="1"/>
    <col min="6404" max="6404" width="24.5703125" style="51" customWidth="1"/>
    <col min="6405" max="6405" width="21.85546875" style="51" customWidth="1"/>
    <col min="6406" max="6406" width="16.28515625" style="51" customWidth="1"/>
    <col min="6407" max="6407" width="21.140625" style="51" customWidth="1"/>
    <col min="6408" max="6656" width="9.140625" style="51"/>
    <col min="6657" max="6657" width="22.28515625" style="51" customWidth="1"/>
    <col min="6658" max="6658" width="19.5703125" style="51" customWidth="1"/>
    <col min="6659" max="6659" width="13.42578125" style="51" customWidth="1"/>
    <col min="6660" max="6660" width="24.5703125" style="51" customWidth="1"/>
    <col min="6661" max="6661" width="21.85546875" style="51" customWidth="1"/>
    <col min="6662" max="6662" width="16.28515625" style="51" customWidth="1"/>
    <col min="6663" max="6663" width="21.140625" style="51" customWidth="1"/>
    <col min="6664" max="6912" width="9.140625" style="51"/>
    <col min="6913" max="6913" width="22.28515625" style="51" customWidth="1"/>
    <col min="6914" max="6914" width="19.5703125" style="51" customWidth="1"/>
    <col min="6915" max="6915" width="13.42578125" style="51" customWidth="1"/>
    <col min="6916" max="6916" width="24.5703125" style="51" customWidth="1"/>
    <col min="6917" max="6917" width="21.85546875" style="51" customWidth="1"/>
    <col min="6918" max="6918" width="16.28515625" style="51" customWidth="1"/>
    <col min="6919" max="6919" width="21.140625" style="51" customWidth="1"/>
    <col min="6920" max="7168" width="9.140625" style="51"/>
    <col min="7169" max="7169" width="22.28515625" style="51" customWidth="1"/>
    <col min="7170" max="7170" width="19.5703125" style="51" customWidth="1"/>
    <col min="7171" max="7171" width="13.42578125" style="51" customWidth="1"/>
    <col min="7172" max="7172" width="24.5703125" style="51" customWidth="1"/>
    <col min="7173" max="7173" width="21.85546875" style="51" customWidth="1"/>
    <col min="7174" max="7174" width="16.28515625" style="51" customWidth="1"/>
    <col min="7175" max="7175" width="21.140625" style="51" customWidth="1"/>
    <col min="7176" max="7424" width="9.140625" style="51"/>
    <col min="7425" max="7425" width="22.28515625" style="51" customWidth="1"/>
    <col min="7426" max="7426" width="19.5703125" style="51" customWidth="1"/>
    <col min="7427" max="7427" width="13.42578125" style="51" customWidth="1"/>
    <col min="7428" max="7428" width="24.5703125" style="51" customWidth="1"/>
    <col min="7429" max="7429" width="21.85546875" style="51" customWidth="1"/>
    <col min="7430" max="7430" width="16.28515625" style="51" customWidth="1"/>
    <col min="7431" max="7431" width="21.140625" style="51" customWidth="1"/>
    <col min="7432" max="7680" width="9.140625" style="51"/>
    <col min="7681" max="7681" width="22.28515625" style="51" customWidth="1"/>
    <col min="7682" max="7682" width="19.5703125" style="51" customWidth="1"/>
    <col min="7683" max="7683" width="13.42578125" style="51" customWidth="1"/>
    <col min="7684" max="7684" width="24.5703125" style="51" customWidth="1"/>
    <col min="7685" max="7685" width="21.85546875" style="51" customWidth="1"/>
    <col min="7686" max="7686" width="16.28515625" style="51" customWidth="1"/>
    <col min="7687" max="7687" width="21.140625" style="51" customWidth="1"/>
    <col min="7688" max="7936" width="9.140625" style="51"/>
    <col min="7937" max="7937" width="22.28515625" style="51" customWidth="1"/>
    <col min="7938" max="7938" width="19.5703125" style="51" customWidth="1"/>
    <col min="7939" max="7939" width="13.42578125" style="51" customWidth="1"/>
    <col min="7940" max="7940" width="24.5703125" style="51" customWidth="1"/>
    <col min="7941" max="7941" width="21.85546875" style="51" customWidth="1"/>
    <col min="7942" max="7942" width="16.28515625" style="51" customWidth="1"/>
    <col min="7943" max="7943" width="21.140625" style="51" customWidth="1"/>
    <col min="7944" max="8192" width="9.140625" style="51"/>
    <col min="8193" max="8193" width="22.28515625" style="51" customWidth="1"/>
    <col min="8194" max="8194" width="19.5703125" style="51" customWidth="1"/>
    <col min="8195" max="8195" width="13.42578125" style="51" customWidth="1"/>
    <col min="8196" max="8196" width="24.5703125" style="51" customWidth="1"/>
    <col min="8197" max="8197" width="21.85546875" style="51" customWidth="1"/>
    <col min="8198" max="8198" width="16.28515625" style="51" customWidth="1"/>
    <col min="8199" max="8199" width="21.140625" style="51" customWidth="1"/>
    <col min="8200" max="8448" width="9.140625" style="51"/>
    <col min="8449" max="8449" width="22.28515625" style="51" customWidth="1"/>
    <col min="8450" max="8450" width="19.5703125" style="51" customWidth="1"/>
    <col min="8451" max="8451" width="13.42578125" style="51" customWidth="1"/>
    <col min="8452" max="8452" width="24.5703125" style="51" customWidth="1"/>
    <col min="8453" max="8453" width="21.85546875" style="51" customWidth="1"/>
    <col min="8454" max="8454" width="16.28515625" style="51" customWidth="1"/>
    <col min="8455" max="8455" width="21.140625" style="51" customWidth="1"/>
    <col min="8456" max="8704" width="9.140625" style="51"/>
    <col min="8705" max="8705" width="22.28515625" style="51" customWidth="1"/>
    <col min="8706" max="8706" width="19.5703125" style="51" customWidth="1"/>
    <col min="8707" max="8707" width="13.42578125" style="51" customWidth="1"/>
    <col min="8708" max="8708" width="24.5703125" style="51" customWidth="1"/>
    <col min="8709" max="8709" width="21.85546875" style="51" customWidth="1"/>
    <col min="8710" max="8710" width="16.28515625" style="51" customWidth="1"/>
    <col min="8711" max="8711" width="21.140625" style="51" customWidth="1"/>
    <col min="8712" max="8960" width="9.140625" style="51"/>
    <col min="8961" max="8961" width="22.28515625" style="51" customWidth="1"/>
    <col min="8962" max="8962" width="19.5703125" style="51" customWidth="1"/>
    <col min="8963" max="8963" width="13.42578125" style="51" customWidth="1"/>
    <col min="8964" max="8964" width="24.5703125" style="51" customWidth="1"/>
    <col min="8965" max="8965" width="21.85546875" style="51" customWidth="1"/>
    <col min="8966" max="8966" width="16.28515625" style="51" customWidth="1"/>
    <col min="8967" max="8967" width="21.140625" style="51" customWidth="1"/>
    <col min="8968" max="9216" width="9.140625" style="51"/>
    <col min="9217" max="9217" width="22.28515625" style="51" customWidth="1"/>
    <col min="9218" max="9218" width="19.5703125" style="51" customWidth="1"/>
    <col min="9219" max="9219" width="13.42578125" style="51" customWidth="1"/>
    <col min="9220" max="9220" width="24.5703125" style="51" customWidth="1"/>
    <col min="9221" max="9221" width="21.85546875" style="51" customWidth="1"/>
    <col min="9222" max="9222" width="16.28515625" style="51" customWidth="1"/>
    <col min="9223" max="9223" width="21.140625" style="51" customWidth="1"/>
    <col min="9224" max="9472" width="9.140625" style="51"/>
    <col min="9473" max="9473" width="22.28515625" style="51" customWidth="1"/>
    <col min="9474" max="9474" width="19.5703125" style="51" customWidth="1"/>
    <col min="9475" max="9475" width="13.42578125" style="51" customWidth="1"/>
    <col min="9476" max="9476" width="24.5703125" style="51" customWidth="1"/>
    <col min="9477" max="9477" width="21.85546875" style="51" customWidth="1"/>
    <col min="9478" max="9478" width="16.28515625" style="51" customWidth="1"/>
    <col min="9479" max="9479" width="21.140625" style="51" customWidth="1"/>
    <col min="9480" max="9728" width="9.140625" style="51"/>
    <col min="9729" max="9729" width="22.28515625" style="51" customWidth="1"/>
    <col min="9730" max="9730" width="19.5703125" style="51" customWidth="1"/>
    <col min="9731" max="9731" width="13.42578125" style="51" customWidth="1"/>
    <col min="9732" max="9732" width="24.5703125" style="51" customWidth="1"/>
    <col min="9733" max="9733" width="21.85546875" style="51" customWidth="1"/>
    <col min="9734" max="9734" width="16.28515625" style="51" customWidth="1"/>
    <col min="9735" max="9735" width="21.140625" style="51" customWidth="1"/>
    <col min="9736" max="9984" width="9.140625" style="51"/>
    <col min="9985" max="9985" width="22.28515625" style="51" customWidth="1"/>
    <col min="9986" max="9986" width="19.5703125" style="51" customWidth="1"/>
    <col min="9987" max="9987" width="13.42578125" style="51" customWidth="1"/>
    <col min="9988" max="9988" width="24.5703125" style="51" customWidth="1"/>
    <col min="9989" max="9989" width="21.85546875" style="51" customWidth="1"/>
    <col min="9990" max="9990" width="16.28515625" style="51" customWidth="1"/>
    <col min="9991" max="9991" width="21.140625" style="51" customWidth="1"/>
    <col min="9992" max="10240" width="9.140625" style="51"/>
    <col min="10241" max="10241" width="22.28515625" style="51" customWidth="1"/>
    <col min="10242" max="10242" width="19.5703125" style="51" customWidth="1"/>
    <col min="10243" max="10243" width="13.42578125" style="51" customWidth="1"/>
    <col min="10244" max="10244" width="24.5703125" style="51" customWidth="1"/>
    <col min="10245" max="10245" width="21.85546875" style="51" customWidth="1"/>
    <col min="10246" max="10246" width="16.28515625" style="51" customWidth="1"/>
    <col min="10247" max="10247" width="21.140625" style="51" customWidth="1"/>
    <col min="10248" max="10496" width="9.140625" style="51"/>
    <col min="10497" max="10497" width="22.28515625" style="51" customWidth="1"/>
    <col min="10498" max="10498" width="19.5703125" style="51" customWidth="1"/>
    <col min="10499" max="10499" width="13.42578125" style="51" customWidth="1"/>
    <col min="10500" max="10500" width="24.5703125" style="51" customWidth="1"/>
    <col min="10501" max="10501" width="21.85546875" style="51" customWidth="1"/>
    <col min="10502" max="10502" width="16.28515625" style="51" customWidth="1"/>
    <col min="10503" max="10503" width="21.140625" style="51" customWidth="1"/>
    <col min="10504" max="10752" width="9.140625" style="51"/>
    <col min="10753" max="10753" width="22.28515625" style="51" customWidth="1"/>
    <col min="10754" max="10754" width="19.5703125" style="51" customWidth="1"/>
    <col min="10755" max="10755" width="13.42578125" style="51" customWidth="1"/>
    <col min="10756" max="10756" width="24.5703125" style="51" customWidth="1"/>
    <col min="10757" max="10757" width="21.85546875" style="51" customWidth="1"/>
    <col min="10758" max="10758" width="16.28515625" style="51" customWidth="1"/>
    <col min="10759" max="10759" width="21.140625" style="51" customWidth="1"/>
    <col min="10760" max="11008" width="9.140625" style="51"/>
    <col min="11009" max="11009" width="22.28515625" style="51" customWidth="1"/>
    <col min="11010" max="11010" width="19.5703125" style="51" customWidth="1"/>
    <col min="11011" max="11011" width="13.42578125" style="51" customWidth="1"/>
    <col min="11012" max="11012" width="24.5703125" style="51" customWidth="1"/>
    <col min="11013" max="11013" width="21.85546875" style="51" customWidth="1"/>
    <col min="11014" max="11014" width="16.28515625" style="51" customWidth="1"/>
    <col min="11015" max="11015" width="21.140625" style="51" customWidth="1"/>
    <col min="11016" max="11264" width="9.140625" style="51"/>
    <col min="11265" max="11265" width="22.28515625" style="51" customWidth="1"/>
    <col min="11266" max="11266" width="19.5703125" style="51" customWidth="1"/>
    <col min="11267" max="11267" width="13.42578125" style="51" customWidth="1"/>
    <col min="11268" max="11268" width="24.5703125" style="51" customWidth="1"/>
    <col min="11269" max="11269" width="21.85546875" style="51" customWidth="1"/>
    <col min="11270" max="11270" width="16.28515625" style="51" customWidth="1"/>
    <col min="11271" max="11271" width="21.140625" style="51" customWidth="1"/>
    <col min="11272" max="11520" width="9.140625" style="51"/>
    <col min="11521" max="11521" width="22.28515625" style="51" customWidth="1"/>
    <col min="11522" max="11522" width="19.5703125" style="51" customWidth="1"/>
    <col min="11523" max="11523" width="13.42578125" style="51" customWidth="1"/>
    <col min="11524" max="11524" width="24.5703125" style="51" customWidth="1"/>
    <col min="11525" max="11525" width="21.85546875" style="51" customWidth="1"/>
    <col min="11526" max="11526" width="16.28515625" style="51" customWidth="1"/>
    <col min="11527" max="11527" width="21.140625" style="51" customWidth="1"/>
    <col min="11528" max="11776" width="9.140625" style="51"/>
    <col min="11777" max="11777" width="22.28515625" style="51" customWidth="1"/>
    <col min="11778" max="11778" width="19.5703125" style="51" customWidth="1"/>
    <col min="11779" max="11779" width="13.42578125" style="51" customWidth="1"/>
    <col min="11780" max="11780" width="24.5703125" style="51" customWidth="1"/>
    <col min="11781" max="11781" width="21.85546875" style="51" customWidth="1"/>
    <col min="11782" max="11782" width="16.28515625" style="51" customWidth="1"/>
    <col min="11783" max="11783" width="21.140625" style="51" customWidth="1"/>
    <col min="11784" max="12032" width="9.140625" style="51"/>
    <col min="12033" max="12033" width="22.28515625" style="51" customWidth="1"/>
    <col min="12034" max="12034" width="19.5703125" style="51" customWidth="1"/>
    <col min="12035" max="12035" width="13.42578125" style="51" customWidth="1"/>
    <col min="12036" max="12036" width="24.5703125" style="51" customWidth="1"/>
    <col min="12037" max="12037" width="21.85546875" style="51" customWidth="1"/>
    <col min="12038" max="12038" width="16.28515625" style="51" customWidth="1"/>
    <col min="12039" max="12039" width="21.140625" style="51" customWidth="1"/>
    <col min="12040" max="12288" width="9.140625" style="51"/>
    <col min="12289" max="12289" width="22.28515625" style="51" customWidth="1"/>
    <col min="12290" max="12290" width="19.5703125" style="51" customWidth="1"/>
    <col min="12291" max="12291" width="13.42578125" style="51" customWidth="1"/>
    <col min="12292" max="12292" width="24.5703125" style="51" customWidth="1"/>
    <col min="12293" max="12293" width="21.85546875" style="51" customWidth="1"/>
    <col min="12294" max="12294" width="16.28515625" style="51" customWidth="1"/>
    <col min="12295" max="12295" width="21.140625" style="51" customWidth="1"/>
    <col min="12296" max="12544" width="9.140625" style="51"/>
    <col min="12545" max="12545" width="22.28515625" style="51" customWidth="1"/>
    <col min="12546" max="12546" width="19.5703125" style="51" customWidth="1"/>
    <col min="12547" max="12547" width="13.42578125" style="51" customWidth="1"/>
    <col min="12548" max="12548" width="24.5703125" style="51" customWidth="1"/>
    <col min="12549" max="12549" width="21.85546875" style="51" customWidth="1"/>
    <col min="12550" max="12550" width="16.28515625" style="51" customWidth="1"/>
    <col min="12551" max="12551" width="21.140625" style="51" customWidth="1"/>
    <col min="12552" max="12800" width="9.140625" style="51"/>
    <col min="12801" max="12801" width="22.28515625" style="51" customWidth="1"/>
    <col min="12802" max="12802" width="19.5703125" style="51" customWidth="1"/>
    <col min="12803" max="12803" width="13.42578125" style="51" customWidth="1"/>
    <col min="12804" max="12804" width="24.5703125" style="51" customWidth="1"/>
    <col min="12805" max="12805" width="21.85546875" style="51" customWidth="1"/>
    <col min="12806" max="12806" width="16.28515625" style="51" customWidth="1"/>
    <col min="12807" max="12807" width="21.140625" style="51" customWidth="1"/>
    <col min="12808" max="13056" width="9.140625" style="51"/>
    <col min="13057" max="13057" width="22.28515625" style="51" customWidth="1"/>
    <col min="13058" max="13058" width="19.5703125" style="51" customWidth="1"/>
    <col min="13059" max="13059" width="13.42578125" style="51" customWidth="1"/>
    <col min="13060" max="13060" width="24.5703125" style="51" customWidth="1"/>
    <col min="13061" max="13061" width="21.85546875" style="51" customWidth="1"/>
    <col min="13062" max="13062" width="16.28515625" style="51" customWidth="1"/>
    <col min="13063" max="13063" width="21.140625" style="51" customWidth="1"/>
    <col min="13064" max="13312" width="9.140625" style="51"/>
    <col min="13313" max="13313" width="22.28515625" style="51" customWidth="1"/>
    <col min="13314" max="13314" width="19.5703125" style="51" customWidth="1"/>
    <col min="13315" max="13315" width="13.42578125" style="51" customWidth="1"/>
    <col min="13316" max="13316" width="24.5703125" style="51" customWidth="1"/>
    <col min="13317" max="13317" width="21.85546875" style="51" customWidth="1"/>
    <col min="13318" max="13318" width="16.28515625" style="51" customWidth="1"/>
    <col min="13319" max="13319" width="21.140625" style="51" customWidth="1"/>
    <col min="13320" max="13568" width="9.140625" style="51"/>
    <col min="13569" max="13569" width="22.28515625" style="51" customWidth="1"/>
    <col min="13570" max="13570" width="19.5703125" style="51" customWidth="1"/>
    <col min="13571" max="13571" width="13.42578125" style="51" customWidth="1"/>
    <col min="13572" max="13572" width="24.5703125" style="51" customWidth="1"/>
    <col min="13573" max="13573" width="21.85546875" style="51" customWidth="1"/>
    <col min="13574" max="13574" width="16.28515625" style="51" customWidth="1"/>
    <col min="13575" max="13575" width="21.140625" style="51" customWidth="1"/>
    <col min="13576" max="13824" width="9.140625" style="51"/>
    <col min="13825" max="13825" width="22.28515625" style="51" customWidth="1"/>
    <col min="13826" max="13826" width="19.5703125" style="51" customWidth="1"/>
    <col min="13827" max="13827" width="13.42578125" style="51" customWidth="1"/>
    <col min="13828" max="13828" width="24.5703125" style="51" customWidth="1"/>
    <col min="13829" max="13829" width="21.85546875" style="51" customWidth="1"/>
    <col min="13830" max="13830" width="16.28515625" style="51" customWidth="1"/>
    <col min="13831" max="13831" width="21.140625" style="51" customWidth="1"/>
    <col min="13832" max="14080" width="9.140625" style="51"/>
    <col min="14081" max="14081" width="22.28515625" style="51" customWidth="1"/>
    <col min="14082" max="14082" width="19.5703125" style="51" customWidth="1"/>
    <col min="14083" max="14083" width="13.42578125" style="51" customWidth="1"/>
    <col min="14084" max="14084" width="24.5703125" style="51" customWidth="1"/>
    <col min="14085" max="14085" width="21.85546875" style="51" customWidth="1"/>
    <col min="14086" max="14086" width="16.28515625" style="51" customWidth="1"/>
    <col min="14087" max="14087" width="21.140625" style="51" customWidth="1"/>
    <col min="14088" max="14336" width="9.140625" style="51"/>
    <col min="14337" max="14337" width="22.28515625" style="51" customWidth="1"/>
    <col min="14338" max="14338" width="19.5703125" style="51" customWidth="1"/>
    <col min="14339" max="14339" width="13.42578125" style="51" customWidth="1"/>
    <col min="14340" max="14340" width="24.5703125" style="51" customWidth="1"/>
    <col min="14341" max="14341" width="21.85546875" style="51" customWidth="1"/>
    <col min="14342" max="14342" width="16.28515625" style="51" customWidth="1"/>
    <col min="14343" max="14343" width="21.140625" style="51" customWidth="1"/>
    <col min="14344" max="14592" width="9.140625" style="51"/>
    <col min="14593" max="14593" width="22.28515625" style="51" customWidth="1"/>
    <col min="14594" max="14594" width="19.5703125" style="51" customWidth="1"/>
    <col min="14595" max="14595" width="13.42578125" style="51" customWidth="1"/>
    <col min="14596" max="14596" width="24.5703125" style="51" customWidth="1"/>
    <col min="14597" max="14597" width="21.85546875" style="51" customWidth="1"/>
    <col min="14598" max="14598" width="16.28515625" style="51" customWidth="1"/>
    <col min="14599" max="14599" width="21.140625" style="51" customWidth="1"/>
    <col min="14600" max="14848" width="9.140625" style="51"/>
    <col min="14849" max="14849" width="22.28515625" style="51" customWidth="1"/>
    <col min="14850" max="14850" width="19.5703125" style="51" customWidth="1"/>
    <col min="14851" max="14851" width="13.42578125" style="51" customWidth="1"/>
    <col min="14852" max="14852" width="24.5703125" style="51" customWidth="1"/>
    <col min="14853" max="14853" width="21.85546875" style="51" customWidth="1"/>
    <col min="14854" max="14854" width="16.28515625" style="51" customWidth="1"/>
    <col min="14855" max="14855" width="21.140625" style="51" customWidth="1"/>
    <col min="14856" max="15104" width="9.140625" style="51"/>
    <col min="15105" max="15105" width="22.28515625" style="51" customWidth="1"/>
    <col min="15106" max="15106" width="19.5703125" style="51" customWidth="1"/>
    <col min="15107" max="15107" width="13.42578125" style="51" customWidth="1"/>
    <col min="15108" max="15108" width="24.5703125" style="51" customWidth="1"/>
    <col min="15109" max="15109" width="21.85546875" style="51" customWidth="1"/>
    <col min="15110" max="15110" width="16.28515625" style="51" customWidth="1"/>
    <col min="15111" max="15111" width="21.140625" style="51" customWidth="1"/>
    <col min="15112" max="15360" width="9.140625" style="51"/>
    <col min="15361" max="15361" width="22.28515625" style="51" customWidth="1"/>
    <col min="15362" max="15362" width="19.5703125" style="51" customWidth="1"/>
    <col min="15363" max="15363" width="13.42578125" style="51" customWidth="1"/>
    <col min="15364" max="15364" width="24.5703125" style="51" customWidth="1"/>
    <col min="15365" max="15365" width="21.85546875" style="51" customWidth="1"/>
    <col min="15366" max="15366" width="16.28515625" style="51" customWidth="1"/>
    <col min="15367" max="15367" width="21.140625" style="51" customWidth="1"/>
    <col min="15368" max="15616" width="9.140625" style="51"/>
    <col min="15617" max="15617" width="22.28515625" style="51" customWidth="1"/>
    <col min="15618" max="15618" width="19.5703125" style="51" customWidth="1"/>
    <col min="15619" max="15619" width="13.42578125" style="51" customWidth="1"/>
    <col min="15620" max="15620" width="24.5703125" style="51" customWidth="1"/>
    <col min="15621" max="15621" width="21.85546875" style="51" customWidth="1"/>
    <col min="15622" max="15622" width="16.28515625" style="51" customWidth="1"/>
    <col min="15623" max="15623" width="21.140625" style="51" customWidth="1"/>
    <col min="15624" max="15872" width="9.140625" style="51"/>
    <col min="15873" max="15873" width="22.28515625" style="51" customWidth="1"/>
    <col min="15874" max="15874" width="19.5703125" style="51" customWidth="1"/>
    <col min="15875" max="15875" width="13.42578125" style="51" customWidth="1"/>
    <col min="15876" max="15876" width="24.5703125" style="51" customWidth="1"/>
    <col min="15877" max="15877" width="21.85546875" style="51" customWidth="1"/>
    <col min="15878" max="15878" width="16.28515625" style="51" customWidth="1"/>
    <col min="15879" max="15879" width="21.140625" style="51" customWidth="1"/>
    <col min="15880" max="16128" width="9.140625" style="51"/>
    <col min="16129" max="16129" width="22.28515625" style="51" customWidth="1"/>
    <col min="16130" max="16130" width="19.5703125" style="51" customWidth="1"/>
    <col min="16131" max="16131" width="13.42578125" style="51" customWidth="1"/>
    <col min="16132" max="16132" width="24.5703125" style="51" customWidth="1"/>
    <col min="16133" max="16133" width="21.85546875" style="51" customWidth="1"/>
    <col min="16134" max="16134" width="16.28515625" style="51" customWidth="1"/>
    <col min="16135" max="16135" width="21.140625" style="51" customWidth="1"/>
    <col min="16136" max="16384" width="9.140625" style="51"/>
  </cols>
  <sheetData>
    <row r="1" spans="1:10" ht="37.5" customHeight="1" thickBot="1">
      <c r="A1" s="335" t="s">
        <v>301</v>
      </c>
      <c r="B1" s="335"/>
      <c r="C1" s="335"/>
      <c r="D1" s="335"/>
      <c r="E1" s="335"/>
      <c r="F1" s="335"/>
      <c r="G1" s="335"/>
    </row>
    <row r="2" spans="1:10" ht="82.5" customHeight="1" thickBot="1">
      <c r="A2" s="22" t="s">
        <v>0</v>
      </c>
      <c r="B2" s="22" t="s">
        <v>1</v>
      </c>
      <c r="C2" s="22" t="s">
        <v>2</v>
      </c>
      <c r="D2" s="86" t="s">
        <v>3</v>
      </c>
      <c r="E2" s="115" t="s">
        <v>400</v>
      </c>
      <c r="F2" s="115" t="s">
        <v>4</v>
      </c>
      <c r="G2" s="116" t="s">
        <v>5</v>
      </c>
      <c r="H2" s="2"/>
      <c r="I2" s="2"/>
      <c r="J2" s="2"/>
    </row>
    <row r="3" spans="1:10" ht="12.75" customHeight="1" thickTop="1" thickBot="1">
      <c r="A3" s="3">
        <v>1</v>
      </c>
      <c r="B3" s="3">
        <v>2</v>
      </c>
      <c r="C3" s="3">
        <v>3</v>
      </c>
      <c r="D3" s="3">
        <v>4</v>
      </c>
      <c r="E3" s="113">
        <v>5</v>
      </c>
      <c r="F3" s="113">
        <v>6</v>
      </c>
      <c r="G3" s="113">
        <v>7</v>
      </c>
      <c r="H3" s="2"/>
    </row>
    <row r="4" spans="1:10" ht="15.75" thickTop="1">
      <c r="A4" s="4" t="s">
        <v>6</v>
      </c>
      <c r="B4" s="306">
        <v>12801</v>
      </c>
      <c r="C4" s="306">
        <v>15443</v>
      </c>
      <c r="D4" s="307">
        <v>82.891925144078229</v>
      </c>
      <c r="E4" s="306">
        <v>40904</v>
      </c>
      <c r="F4" s="306">
        <v>40640</v>
      </c>
      <c r="G4" s="307">
        <v>1.006496062992126</v>
      </c>
    </row>
    <row r="5" spans="1:10">
      <c r="A5" s="4" t="s">
        <v>7</v>
      </c>
      <c r="B5" s="306">
        <v>73128</v>
      </c>
      <c r="C5" s="306">
        <v>112134</v>
      </c>
      <c r="D5" s="307">
        <v>65.214832254267222</v>
      </c>
      <c r="E5" s="306">
        <v>237384</v>
      </c>
      <c r="F5" s="306">
        <v>177652</v>
      </c>
      <c r="G5" s="307">
        <v>1.3362303829959696</v>
      </c>
    </row>
    <row r="6" spans="1:10">
      <c r="A6" s="4" t="s">
        <v>8</v>
      </c>
      <c r="B6" s="306">
        <v>32189</v>
      </c>
      <c r="C6" s="306">
        <v>42473</v>
      </c>
      <c r="D6" s="307">
        <v>75.786970545993924</v>
      </c>
      <c r="E6" s="306">
        <v>107290</v>
      </c>
      <c r="F6" s="306">
        <v>72617</v>
      </c>
      <c r="G6" s="307">
        <v>1.4774777256014431</v>
      </c>
    </row>
    <row r="7" spans="1:10">
      <c r="A7" s="4" t="s">
        <v>9</v>
      </c>
      <c r="B7" s="306">
        <v>22868</v>
      </c>
      <c r="C7" s="306">
        <v>48425</v>
      </c>
      <c r="D7" s="307">
        <v>47.223541559112029</v>
      </c>
      <c r="E7" s="306">
        <v>103551</v>
      </c>
      <c r="F7" s="306">
        <v>96154</v>
      </c>
      <c r="G7" s="307">
        <v>1.0769286769141169</v>
      </c>
    </row>
    <row r="8" spans="1:10">
      <c r="A8" s="4" t="s">
        <v>10</v>
      </c>
      <c r="B8" s="306">
        <v>41970</v>
      </c>
      <c r="C8" s="306">
        <v>67908</v>
      </c>
      <c r="D8" s="307">
        <v>61.804205690051248</v>
      </c>
      <c r="E8" s="306">
        <v>282550</v>
      </c>
      <c r="F8" s="306">
        <v>129454</v>
      </c>
      <c r="G8" s="307">
        <v>2.1826285784912014</v>
      </c>
    </row>
    <row r="9" spans="1:10">
      <c r="A9" s="4" t="s">
        <v>11</v>
      </c>
      <c r="B9" s="306">
        <v>85939</v>
      </c>
      <c r="C9" s="306">
        <v>129631</v>
      </c>
      <c r="D9" s="307">
        <v>66.295099166094531</v>
      </c>
      <c r="E9" s="306">
        <v>300052</v>
      </c>
      <c r="F9" s="306">
        <v>195950</v>
      </c>
      <c r="G9" s="307">
        <v>1.5312681806583313</v>
      </c>
    </row>
    <row r="10" spans="1:10">
      <c r="A10" s="4" t="s">
        <v>12</v>
      </c>
      <c r="B10" s="306">
        <v>30814</v>
      </c>
      <c r="C10" s="306">
        <v>39406</v>
      </c>
      <c r="D10" s="307">
        <v>78.196213774552106</v>
      </c>
      <c r="E10" s="306">
        <v>130618</v>
      </c>
      <c r="F10" s="306">
        <v>73363</v>
      </c>
      <c r="G10" s="307">
        <v>1.7804342788599157</v>
      </c>
    </row>
    <row r="11" spans="1:10">
      <c r="A11" s="4" t="s">
        <v>13</v>
      </c>
      <c r="B11" s="306">
        <v>19597</v>
      </c>
      <c r="C11" s="306">
        <v>25709</v>
      </c>
      <c r="D11" s="307">
        <v>76.226224279435215</v>
      </c>
      <c r="E11" s="306">
        <v>51444</v>
      </c>
      <c r="F11" s="306">
        <v>64251</v>
      </c>
      <c r="G11" s="307">
        <v>0.80067236307606104</v>
      </c>
    </row>
    <row r="12" spans="1:10">
      <c r="A12" s="4" t="s">
        <v>14</v>
      </c>
      <c r="B12" s="306">
        <v>78333</v>
      </c>
      <c r="C12" s="306">
        <v>149237</v>
      </c>
      <c r="D12" s="307">
        <v>52.488994016229221</v>
      </c>
      <c r="E12" s="306">
        <v>354463</v>
      </c>
      <c r="F12" s="306">
        <v>296310</v>
      </c>
      <c r="G12" s="307">
        <v>1.1962572980999628</v>
      </c>
    </row>
    <row r="13" spans="1:10">
      <c r="A13" s="4" t="s">
        <v>15</v>
      </c>
      <c r="B13" s="306">
        <v>33574</v>
      </c>
      <c r="C13" s="306">
        <v>55134</v>
      </c>
      <c r="D13" s="307">
        <v>60.895273334058842</v>
      </c>
      <c r="E13" s="306">
        <v>92951</v>
      </c>
      <c r="F13" s="306">
        <v>87186</v>
      </c>
      <c r="G13" s="307">
        <v>1.0661230013993073</v>
      </c>
    </row>
    <row r="14" spans="1:10">
      <c r="A14" s="4" t="s">
        <v>16</v>
      </c>
      <c r="B14" s="306">
        <v>69637</v>
      </c>
      <c r="C14" s="306">
        <v>115295</v>
      </c>
      <c r="D14" s="307">
        <v>60.398976538444856</v>
      </c>
      <c r="E14" s="306">
        <v>161692</v>
      </c>
      <c r="F14" s="306">
        <v>105513</v>
      </c>
      <c r="G14" s="307">
        <v>1.532436761346943</v>
      </c>
    </row>
    <row r="15" spans="1:10">
      <c r="A15" s="4" t="s">
        <v>17</v>
      </c>
      <c r="B15" s="306">
        <v>35719</v>
      </c>
      <c r="C15" s="306">
        <v>57651</v>
      </c>
      <c r="D15" s="307">
        <v>61.9572947563789</v>
      </c>
      <c r="E15" s="306">
        <v>105088</v>
      </c>
      <c r="F15" s="306">
        <v>94612</v>
      </c>
      <c r="G15" s="307">
        <v>1.1107259121464508</v>
      </c>
    </row>
    <row r="16" spans="1:10">
      <c r="A16" s="4" t="s">
        <v>18</v>
      </c>
      <c r="B16" s="306">
        <v>23769</v>
      </c>
      <c r="C16" s="306">
        <v>40655</v>
      </c>
      <c r="D16" s="307">
        <v>58.465133439921289</v>
      </c>
      <c r="E16" s="306">
        <v>46944</v>
      </c>
      <c r="F16" s="306">
        <v>59348</v>
      </c>
      <c r="G16" s="307">
        <v>0.79099548426231714</v>
      </c>
    </row>
    <row r="17" spans="1:7">
      <c r="A17" s="4" t="s">
        <v>19</v>
      </c>
      <c r="B17" s="306">
        <v>7855</v>
      </c>
      <c r="C17" s="306">
        <v>10896</v>
      </c>
      <c r="D17" s="307">
        <v>72.090675477239358</v>
      </c>
      <c r="E17" s="306">
        <v>18099</v>
      </c>
      <c r="F17" s="306">
        <v>19963</v>
      </c>
      <c r="G17" s="307">
        <v>0.90662726043179886</v>
      </c>
    </row>
    <row r="18" spans="1:7">
      <c r="A18" s="4" t="s">
        <v>20</v>
      </c>
      <c r="B18" s="306">
        <v>28596</v>
      </c>
      <c r="C18" s="306">
        <v>48231</v>
      </c>
      <c r="D18" s="307">
        <v>59.289668470485793</v>
      </c>
      <c r="E18" s="306">
        <v>87623</v>
      </c>
      <c r="F18" s="306">
        <v>55317</v>
      </c>
      <c r="G18" s="307">
        <v>1.5840157636892818</v>
      </c>
    </row>
    <row r="19" spans="1:7" ht="15.75" thickBot="1">
      <c r="A19" s="20" t="s">
        <v>21</v>
      </c>
      <c r="B19" s="253">
        <v>92356</v>
      </c>
      <c r="C19" s="253">
        <v>97882</v>
      </c>
      <c r="D19" s="254">
        <v>94.354426758750336</v>
      </c>
      <c r="E19" s="253">
        <v>319080</v>
      </c>
      <c r="F19" s="253">
        <v>131325</v>
      </c>
      <c r="G19" s="254">
        <v>2.4296973158195319</v>
      </c>
    </row>
    <row r="20" spans="1:7" ht="15" customHeight="1" thickBot="1">
      <c r="A20" s="18" t="s">
        <v>22</v>
      </c>
      <c r="B20" s="19">
        <f>SUM(B4:B19)</f>
        <v>689145</v>
      </c>
      <c r="C20" s="19">
        <f>SUM(C4:C19)</f>
        <v>1056110</v>
      </c>
      <c r="D20" s="56">
        <f>B20*100/C20</f>
        <v>65.25314597911202</v>
      </c>
      <c r="E20" s="19">
        <f>SUM(E4:E19)</f>
        <v>2439733</v>
      </c>
      <c r="F20" s="19">
        <f>SUM(F4:F19)</f>
        <v>1699655</v>
      </c>
      <c r="G20" s="56">
        <f>E20/F20</f>
        <v>1.4354283663449348</v>
      </c>
    </row>
    <row r="21" spans="1:7">
      <c r="A21" s="4" t="s">
        <v>23</v>
      </c>
      <c r="B21" s="306">
        <v>16732</v>
      </c>
      <c r="C21" s="306">
        <v>22544</v>
      </c>
      <c r="D21" s="307">
        <v>74.219304471256208</v>
      </c>
      <c r="E21" s="306">
        <v>59167</v>
      </c>
      <c r="F21" s="306">
        <v>22131</v>
      </c>
      <c r="G21" s="307">
        <v>2.6734896751163526</v>
      </c>
    </row>
    <row r="22" spans="1:7">
      <c r="A22" s="4" t="s">
        <v>24</v>
      </c>
      <c r="B22" s="306">
        <v>56443</v>
      </c>
      <c r="C22" s="306">
        <v>67874</v>
      </c>
      <c r="D22" s="307">
        <v>83.158499572737725</v>
      </c>
      <c r="E22" s="306">
        <v>290610</v>
      </c>
      <c r="F22" s="306">
        <v>140703</v>
      </c>
      <c r="G22" s="307">
        <v>2.0654143834886249</v>
      </c>
    </row>
    <row r="23" spans="1:7" ht="15.75" thickBot="1">
      <c r="A23" s="20" t="s">
        <v>25</v>
      </c>
      <c r="B23" s="253">
        <v>18602</v>
      </c>
      <c r="C23" s="253">
        <v>26004</v>
      </c>
      <c r="D23" s="254">
        <v>71.535148438701739</v>
      </c>
      <c r="E23" s="253">
        <v>15249</v>
      </c>
      <c r="F23" s="253">
        <v>33370</v>
      </c>
      <c r="G23" s="254">
        <v>0.45696733593047645</v>
      </c>
    </row>
    <row r="24" spans="1:7" ht="16.5" customHeight="1" thickBot="1">
      <c r="A24" s="6" t="s">
        <v>26</v>
      </c>
      <c r="B24" s="7">
        <f>SUM(B20:B23)</f>
        <v>780922</v>
      </c>
      <c r="C24" s="7">
        <f>SUM(C20:C23)</f>
        <v>1172532</v>
      </c>
      <c r="D24" s="58">
        <f>B24*100/C24</f>
        <v>66.601337959219876</v>
      </c>
      <c r="E24" s="7">
        <f>SUM(E20:E23)</f>
        <v>2804759</v>
      </c>
      <c r="F24" s="7">
        <f>SUM(F20:F23)</f>
        <v>1895859</v>
      </c>
      <c r="G24" s="58">
        <f>E24/F24</f>
        <v>1.4794132897013965</v>
      </c>
    </row>
    <row r="26" spans="1:7">
      <c r="A26" s="117"/>
      <c r="B26" s="117"/>
      <c r="C26" s="117"/>
      <c r="D26" s="118"/>
      <c r="E26" s="117"/>
      <c r="F26" s="117"/>
      <c r="G26" s="119"/>
    </row>
    <row r="27" spans="1:7" ht="47.25" customHeight="1" thickBot="1">
      <c r="A27" s="335" t="s">
        <v>302</v>
      </c>
      <c r="B27" s="335"/>
      <c r="C27" s="335"/>
      <c r="D27" s="335"/>
      <c r="E27" s="335"/>
      <c r="F27" s="335"/>
      <c r="G27" s="292"/>
    </row>
    <row r="28" spans="1:7" ht="79.5" customHeight="1" thickBot="1">
      <c r="A28" s="282" t="s">
        <v>0</v>
      </c>
      <c r="B28" s="282" t="s">
        <v>27</v>
      </c>
      <c r="C28" s="282" t="s">
        <v>28</v>
      </c>
      <c r="D28" s="432" t="s">
        <v>29</v>
      </c>
      <c r="E28" s="425" t="s">
        <v>30</v>
      </c>
      <c r="F28" s="433" t="s">
        <v>31</v>
      </c>
      <c r="G28" s="116"/>
    </row>
    <row r="29" spans="1:7" ht="12.75" customHeight="1" thickTop="1" thickBot="1">
      <c r="A29" s="3">
        <v>1</v>
      </c>
      <c r="B29" s="3">
        <v>2</v>
      </c>
      <c r="C29" s="3">
        <v>3</v>
      </c>
      <c r="D29" s="3">
        <v>4</v>
      </c>
      <c r="E29" s="113">
        <v>5</v>
      </c>
      <c r="F29" s="113">
        <v>6</v>
      </c>
      <c r="G29" s="291"/>
    </row>
    <row r="30" spans="1:7" ht="15.75" thickTop="1">
      <c r="A30" s="4" t="s">
        <v>6</v>
      </c>
      <c r="B30" s="306">
        <v>6964</v>
      </c>
      <c r="C30" s="306">
        <v>90677</v>
      </c>
      <c r="D30" s="307">
        <v>7.6800070580191226</v>
      </c>
      <c r="E30" s="306">
        <v>4778</v>
      </c>
      <c r="F30" s="307">
        <v>5.2692524013807249</v>
      </c>
    </row>
    <row r="31" spans="1:7">
      <c r="A31" s="4" t="s">
        <v>7</v>
      </c>
      <c r="B31" s="306">
        <v>162015</v>
      </c>
      <c r="C31" s="306">
        <v>563272</v>
      </c>
      <c r="D31" s="307">
        <v>28.763190785268929</v>
      </c>
      <c r="E31" s="306">
        <v>24331</v>
      </c>
      <c r="F31" s="307">
        <v>4.3195827237995141</v>
      </c>
    </row>
    <row r="32" spans="1:7">
      <c r="A32" s="4" t="s">
        <v>8</v>
      </c>
      <c r="B32" s="306">
        <v>59724</v>
      </c>
      <c r="C32" s="306">
        <v>212383</v>
      </c>
      <c r="D32" s="307">
        <v>28.120894798547909</v>
      </c>
      <c r="E32" s="306">
        <v>8817</v>
      </c>
      <c r="F32" s="307">
        <v>4.1514622168440978</v>
      </c>
    </row>
    <row r="33" spans="1:6">
      <c r="A33" s="4" t="s">
        <v>9</v>
      </c>
      <c r="B33" s="306">
        <v>96714</v>
      </c>
      <c r="C33" s="306">
        <v>245031</v>
      </c>
      <c r="D33" s="307">
        <v>39.470107863902939</v>
      </c>
      <c r="E33" s="306">
        <v>9629</v>
      </c>
      <c r="F33" s="307">
        <v>3.9297068534185473</v>
      </c>
    </row>
    <row r="34" spans="1:6">
      <c r="A34" s="4" t="s">
        <v>10</v>
      </c>
      <c r="B34" s="306">
        <v>97385</v>
      </c>
      <c r="C34" s="306">
        <v>490655</v>
      </c>
      <c r="D34" s="307">
        <v>19.84795834140078</v>
      </c>
      <c r="E34" s="306">
        <v>14613</v>
      </c>
      <c r="F34" s="307">
        <v>2.9782637494777391</v>
      </c>
    </row>
    <row r="35" spans="1:6">
      <c r="A35" s="4" t="s">
        <v>11</v>
      </c>
      <c r="B35" s="306">
        <v>125303</v>
      </c>
      <c r="C35" s="306">
        <v>679949</v>
      </c>
      <c r="D35" s="307">
        <v>18.428293886747387</v>
      </c>
      <c r="E35" s="306">
        <v>47563</v>
      </c>
      <c r="F35" s="307">
        <v>6.681444708070468</v>
      </c>
    </row>
    <row r="36" spans="1:6">
      <c r="A36" s="4" t="s">
        <v>12</v>
      </c>
      <c r="B36" s="306">
        <v>51804</v>
      </c>
      <c r="C36" s="306">
        <v>226683</v>
      </c>
      <c r="D36" s="307">
        <v>22.853059117798864</v>
      </c>
      <c r="E36" s="306">
        <v>5796</v>
      </c>
      <c r="F36" s="307">
        <v>2.5568745781553974</v>
      </c>
    </row>
    <row r="37" spans="1:6">
      <c r="A37" s="4" t="s">
        <v>13</v>
      </c>
      <c r="B37" s="306">
        <v>66752</v>
      </c>
      <c r="C37" s="306">
        <v>176223</v>
      </c>
      <c r="D37" s="307">
        <v>37.879277960311654</v>
      </c>
      <c r="E37" s="306">
        <v>5615</v>
      </c>
      <c r="F37" s="307">
        <v>3.1863037174489142</v>
      </c>
    </row>
    <row r="38" spans="1:6">
      <c r="A38" s="4" t="s">
        <v>14</v>
      </c>
      <c r="B38" s="306">
        <v>205667</v>
      </c>
      <c r="C38" s="306">
        <v>694816</v>
      </c>
      <c r="D38" s="307">
        <v>29.600210703265322</v>
      </c>
      <c r="E38" s="306">
        <v>20743</v>
      </c>
      <c r="F38" s="307">
        <v>2.9853946944226961</v>
      </c>
    </row>
    <row r="39" spans="1:6">
      <c r="A39" s="4" t="s">
        <v>15</v>
      </c>
      <c r="B39" s="306">
        <v>44626</v>
      </c>
      <c r="C39" s="306">
        <v>268359</v>
      </c>
      <c r="D39" s="307">
        <v>16.629216832675635</v>
      </c>
      <c r="E39" s="306">
        <v>10448</v>
      </c>
      <c r="F39" s="307">
        <v>3.893292194411218</v>
      </c>
    </row>
    <row r="40" spans="1:6">
      <c r="A40" s="4" t="s">
        <v>16</v>
      </c>
      <c r="B40" s="306">
        <v>185624</v>
      </c>
      <c r="C40" s="306">
        <v>413909</v>
      </c>
      <c r="D40" s="307">
        <v>44.846572555803327</v>
      </c>
      <c r="E40" s="306">
        <v>15105</v>
      </c>
      <c r="F40" s="307">
        <v>3.6493528770816774</v>
      </c>
    </row>
    <row r="41" spans="1:6">
      <c r="A41" s="4" t="s">
        <v>17</v>
      </c>
      <c r="B41" s="306">
        <v>3844</v>
      </c>
      <c r="C41" s="306">
        <v>219811</v>
      </c>
      <c r="D41" s="307">
        <v>1.7487750840494789</v>
      </c>
      <c r="E41" s="306">
        <v>13360</v>
      </c>
      <c r="F41" s="307">
        <v>6.0779487832729027</v>
      </c>
    </row>
    <row r="42" spans="1:6">
      <c r="A42" s="4" t="s">
        <v>18</v>
      </c>
      <c r="B42" s="306">
        <v>21612</v>
      </c>
      <c r="C42" s="306">
        <v>131877</v>
      </c>
      <c r="D42" s="307">
        <v>16.387997907140743</v>
      </c>
      <c r="E42" s="306">
        <v>7250</v>
      </c>
      <c r="F42" s="307">
        <v>6.1170078128954959</v>
      </c>
    </row>
    <row r="43" spans="1:6">
      <c r="A43" s="4" t="s">
        <v>19</v>
      </c>
      <c r="B43" s="306">
        <v>18156</v>
      </c>
      <c r="C43" s="306">
        <v>76572</v>
      </c>
      <c r="D43" s="307">
        <v>23.711017081962073</v>
      </c>
      <c r="E43" s="306">
        <v>2990</v>
      </c>
      <c r="F43" s="307">
        <v>3.904821605808912</v>
      </c>
    </row>
    <row r="44" spans="1:6">
      <c r="A44" s="4" t="s">
        <v>20</v>
      </c>
      <c r="B44" s="306">
        <v>23048</v>
      </c>
      <c r="C44" s="306">
        <v>173933</v>
      </c>
      <c r="D44" s="307">
        <v>13.251079438634417</v>
      </c>
      <c r="E44" s="306">
        <v>9391</v>
      </c>
      <c r="F44" s="307">
        <v>5.3992054411756252</v>
      </c>
    </row>
    <row r="45" spans="1:6" ht="15.75" thickBot="1">
      <c r="A45" s="20" t="s">
        <v>21</v>
      </c>
      <c r="B45" s="253">
        <v>98838</v>
      </c>
      <c r="C45" s="253">
        <v>609599</v>
      </c>
      <c r="D45" s="254">
        <v>16.213609274293429</v>
      </c>
      <c r="E45" s="253">
        <v>23998</v>
      </c>
      <c r="F45" s="254">
        <v>3.9366862478448947</v>
      </c>
    </row>
    <row r="46" spans="1:6" ht="16.5" customHeight="1" thickBot="1">
      <c r="A46" s="6" t="s">
        <v>22</v>
      </c>
      <c r="B46" s="7">
        <f>SUM(B30:B45)</f>
        <v>1268076</v>
      </c>
      <c r="C46" s="7">
        <f>SUM(C30:C45)</f>
        <v>5273749</v>
      </c>
      <c r="D46" s="57">
        <f>B46*100/C46</f>
        <v>24.045057889558262</v>
      </c>
      <c r="E46" s="7">
        <f>SUM(E30:E45)</f>
        <v>224427</v>
      </c>
      <c r="F46" s="57">
        <v>4.2</v>
      </c>
    </row>
    <row r="47" spans="1:6">
      <c r="A47" s="4" t="s">
        <v>23</v>
      </c>
      <c r="B47" s="306">
        <v>22056</v>
      </c>
      <c r="C47" s="306">
        <v>108239</v>
      </c>
      <c r="D47" s="307">
        <v>20.37712839179963</v>
      </c>
      <c r="E47" s="306">
        <v>2882</v>
      </c>
      <c r="F47" s="307">
        <v>2.6626262252977204</v>
      </c>
    </row>
    <row r="48" spans="1:6">
      <c r="A48" s="4" t="s">
        <v>24</v>
      </c>
      <c r="B48" s="308">
        <v>130654</v>
      </c>
      <c r="C48" s="306">
        <v>552156</v>
      </c>
      <c r="D48" s="307">
        <v>23.66</v>
      </c>
      <c r="E48" s="309">
        <v>1900</v>
      </c>
      <c r="F48" s="310">
        <v>18.990504747626186</v>
      </c>
    </row>
    <row r="49" spans="1:7" ht="15.75" thickBot="1">
      <c r="A49" s="20" t="s">
        <v>25</v>
      </c>
      <c r="B49" s="253">
        <v>18222</v>
      </c>
      <c r="C49" s="253">
        <v>99676</v>
      </c>
      <c r="D49" s="254">
        <v>18.28123118905253</v>
      </c>
      <c r="E49" s="253">
        <v>19663</v>
      </c>
      <c r="F49" s="254">
        <v>19.726915205265058</v>
      </c>
    </row>
    <row r="50" spans="1:7" ht="18" customHeight="1" thickBot="1">
      <c r="A50" s="6" t="s">
        <v>26</v>
      </c>
      <c r="B50" s="7">
        <f>SUM(B46:B49)</f>
        <v>1439008</v>
      </c>
      <c r="C50" s="7">
        <f>SUM(C46:C49)</f>
        <v>6033820</v>
      </c>
      <c r="D50" s="58">
        <f>B50*100/C50</f>
        <v>23.849037591442901</v>
      </c>
      <c r="E50" s="7">
        <f>SUM(E46:E49)</f>
        <v>248872</v>
      </c>
      <c r="F50" s="58">
        <v>4.5</v>
      </c>
    </row>
    <row r="53" spans="1:7" ht="15" customHeight="1"/>
    <row r="54" spans="1:7">
      <c r="A54" s="117"/>
      <c r="B54" s="117"/>
      <c r="C54" s="117"/>
      <c r="D54" s="118"/>
      <c r="E54" s="117"/>
      <c r="F54" s="117"/>
      <c r="G54" s="119"/>
    </row>
    <row r="55" spans="1:7" ht="49.5" customHeight="1" thickBot="1">
      <c r="A55" s="335" t="s">
        <v>303</v>
      </c>
      <c r="B55" s="335"/>
      <c r="C55" s="335"/>
      <c r="D55" s="335"/>
      <c r="E55" s="335"/>
      <c r="F55" s="335"/>
      <c r="G55" s="335"/>
    </row>
    <row r="56" spans="1:7" ht="145.5" customHeight="1">
      <c r="A56" s="270" t="s">
        <v>0</v>
      </c>
      <c r="B56" s="270" t="s">
        <v>32</v>
      </c>
      <c r="C56" s="270" t="s">
        <v>33</v>
      </c>
      <c r="D56" s="1" t="s">
        <v>34</v>
      </c>
      <c r="E56" s="124" t="s">
        <v>78</v>
      </c>
      <c r="F56" s="124" t="s">
        <v>35</v>
      </c>
      <c r="G56" s="125" t="s">
        <v>36</v>
      </c>
    </row>
    <row r="57" spans="1:7" ht="12.75" customHeight="1" thickBot="1">
      <c r="A57" s="311">
        <v>1</v>
      </c>
      <c r="B57" s="311">
        <v>2</v>
      </c>
      <c r="C57" s="311">
        <v>3</v>
      </c>
      <c r="D57" s="311">
        <v>4</v>
      </c>
      <c r="E57" s="312">
        <v>5</v>
      </c>
      <c r="F57" s="312">
        <v>6</v>
      </c>
      <c r="G57" s="312">
        <v>7</v>
      </c>
    </row>
    <row r="58" spans="1:7" ht="15.75" thickTop="1">
      <c r="A58" s="4" t="s">
        <v>6</v>
      </c>
      <c r="B58" s="306">
        <v>420</v>
      </c>
      <c r="C58" s="306">
        <v>4269</v>
      </c>
      <c r="D58" s="307">
        <v>9.8383696416022488</v>
      </c>
      <c r="E58" s="306">
        <v>3793</v>
      </c>
      <c r="F58" s="306">
        <v>7274</v>
      </c>
      <c r="G58" s="307">
        <v>52.14462469067913</v>
      </c>
    </row>
    <row r="59" spans="1:7">
      <c r="A59" s="4" t="s">
        <v>7</v>
      </c>
      <c r="B59" s="306">
        <v>3251</v>
      </c>
      <c r="C59" s="306">
        <v>27835</v>
      </c>
      <c r="D59" s="307">
        <v>11.679540147296569</v>
      </c>
      <c r="E59" s="306">
        <v>1804</v>
      </c>
      <c r="F59" s="306">
        <v>36185</v>
      </c>
      <c r="G59" s="307">
        <v>4.985491225645986</v>
      </c>
    </row>
    <row r="60" spans="1:7">
      <c r="A60" s="4" t="s">
        <v>8</v>
      </c>
      <c r="B60" s="306">
        <v>1398</v>
      </c>
      <c r="C60" s="306">
        <v>9950</v>
      </c>
      <c r="D60" s="307">
        <v>14.050251256281406</v>
      </c>
      <c r="E60" s="306">
        <v>3224</v>
      </c>
      <c r="F60" s="306">
        <v>5286</v>
      </c>
      <c r="G60" s="307">
        <v>60.991297767688238</v>
      </c>
    </row>
    <row r="61" spans="1:7">
      <c r="A61" s="4" t="s">
        <v>9</v>
      </c>
      <c r="B61" s="306">
        <v>1103</v>
      </c>
      <c r="C61" s="306">
        <v>8756</v>
      </c>
      <c r="D61" s="307">
        <v>12.597076290543626</v>
      </c>
      <c r="E61" s="306">
        <v>6800</v>
      </c>
      <c r="F61" s="306">
        <v>22080</v>
      </c>
      <c r="G61" s="307">
        <v>30.79710144927536</v>
      </c>
    </row>
    <row r="62" spans="1:7">
      <c r="A62" s="4" t="s">
        <v>10</v>
      </c>
      <c r="B62" s="306">
        <v>2723</v>
      </c>
      <c r="C62" s="306">
        <v>10373</v>
      </c>
      <c r="D62" s="307">
        <v>26.250843536103346</v>
      </c>
      <c r="E62" s="306">
        <v>1597</v>
      </c>
      <c r="F62" s="306">
        <v>14883</v>
      </c>
      <c r="G62" s="307">
        <v>10.730363501982128</v>
      </c>
    </row>
    <row r="63" spans="1:7">
      <c r="A63" s="4" t="s">
        <v>11</v>
      </c>
      <c r="B63" s="306">
        <v>3007</v>
      </c>
      <c r="C63" s="306">
        <v>32748</v>
      </c>
      <c r="D63" s="307">
        <v>9.1822401368022479</v>
      </c>
      <c r="E63" s="306">
        <v>16171</v>
      </c>
      <c r="F63" s="306">
        <v>16171</v>
      </c>
      <c r="G63" s="307">
        <v>100</v>
      </c>
    </row>
    <row r="64" spans="1:7">
      <c r="A64" s="4" t="s">
        <v>12</v>
      </c>
      <c r="B64" s="306">
        <v>1077</v>
      </c>
      <c r="C64" s="306">
        <v>8473</v>
      </c>
      <c r="D64" s="307">
        <v>12.710964239348518</v>
      </c>
      <c r="E64" s="306">
        <v>550</v>
      </c>
      <c r="F64" s="306">
        <v>2089</v>
      </c>
      <c r="G64" s="307">
        <v>26.328386787936815</v>
      </c>
    </row>
    <row r="65" spans="1:7">
      <c r="A65" s="4" t="s">
        <v>13</v>
      </c>
      <c r="B65" s="306">
        <v>885</v>
      </c>
      <c r="C65" s="306">
        <v>8987</v>
      </c>
      <c r="D65" s="307">
        <v>9.8475575831756981</v>
      </c>
      <c r="E65" s="306">
        <v>3797</v>
      </c>
      <c r="F65" s="306">
        <v>11878</v>
      </c>
      <c r="G65" s="307">
        <v>31.966661054049506</v>
      </c>
    </row>
    <row r="66" spans="1:7">
      <c r="A66" s="4" t="s">
        <v>14</v>
      </c>
      <c r="B66" s="306">
        <v>3239</v>
      </c>
      <c r="C66" s="306">
        <v>38094</v>
      </c>
      <c r="D66" s="307">
        <v>8.5026513361684248</v>
      </c>
      <c r="E66" s="306">
        <v>0</v>
      </c>
      <c r="F66" s="306">
        <v>36741</v>
      </c>
      <c r="G66" s="307">
        <v>0</v>
      </c>
    </row>
    <row r="67" spans="1:7">
      <c r="A67" s="4" t="s">
        <v>15</v>
      </c>
      <c r="B67" s="306">
        <v>1044</v>
      </c>
      <c r="C67" s="306">
        <v>12811</v>
      </c>
      <c r="D67" s="307">
        <v>8.1492467410818819</v>
      </c>
      <c r="E67" s="306">
        <v>6941</v>
      </c>
      <c r="F67" s="306">
        <v>21543</v>
      </c>
      <c r="G67" s="307">
        <v>32.219282365501556</v>
      </c>
    </row>
    <row r="68" spans="1:7">
      <c r="A68" s="4" t="s">
        <v>16</v>
      </c>
      <c r="B68" s="306">
        <v>2645</v>
      </c>
      <c r="C68" s="306">
        <v>24723</v>
      </c>
      <c r="D68" s="307">
        <v>10.698539821219107</v>
      </c>
      <c r="E68" s="306">
        <v>1304</v>
      </c>
      <c r="F68" s="306">
        <v>32181</v>
      </c>
      <c r="G68" s="307">
        <v>4.0520804201236755</v>
      </c>
    </row>
    <row r="69" spans="1:7">
      <c r="A69" s="4" t="s">
        <v>17</v>
      </c>
      <c r="B69" s="306">
        <v>1649</v>
      </c>
      <c r="C69" s="306">
        <v>13716</v>
      </c>
      <c r="D69" s="307">
        <v>12.022455526392534</v>
      </c>
      <c r="E69" s="306">
        <v>920</v>
      </c>
      <c r="F69" s="306">
        <v>17631</v>
      </c>
      <c r="G69" s="307">
        <v>5.2180817877601955</v>
      </c>
    </row>
    <row r="70" spans="1:7">
      <c r="A70" s="4" t="s">
        <v>18</v>
      </c>
      <c r="B70" s="306">
        <v>1079</v>
      </c>
      <c r="C70" s="306">
        <v>8921</v>
      </c>
      <c r="D70" s="307">
        <v>12.095056608003588</v>
      </c>
      <c r="E70" s="306">
        <v>623</v>
      </c>
      <c r="F70" s="306">
        <v>10562</v>
      </c>
      <c r="G70" s="307">
        <v>5.8985040711986372</v>
      </c>
    </row>
    <row r="71" spans="1:7">
      <c r="A71" s="4" t="s">
        <v>19</v>
      </c>
      <c r="B71" s="306">
        <v>544</v>
      </c>
      <c r="C71" s="306">
        <v>3114</v>
      </c>
      <c r="D71" s="307">
        <v>17.469492614001283</v>
      </c>
      <c r="E71" s="306">
        <v>2439</v>
      </c>
      <c r="F71" s="306">
        <v>3449</v>
      </c>
      <c r="G71" s="307">
        <v>70.716149608582199</v>
      </c>
    </row>
    <row r="72" spans="1:7">
      <c r="A72" s="4" t="s">
        <v>20</v>
      </c>
      <c r="B72" s="306">
        <v>2054</v>
      </c>
      <c r="C72" s="306">
        <v>9931</v>
      </c>
      <c r="D72" s="307">
        <v>20.68271070385661</v>
      </c>
      <c r="E72" s="306">
        <v>669</v>
      </c>
      <c r="F72" s="306">
        <v>13637</v>
      </c>
      <c r="G72" s="307">
        <v>4.9057710640170127</v>
      </c>
    </row>
    <row r="73" spans="1:7" ht="15.75" thickBot="1">
      <c r="A73" s="20" t="s">
        <v>21</v>
      </c>
      <c r="B73" s="253">
        <v>5489</v>
      </c>
      <c r="C73" s="253">
        <v>24463</v>
      </c>
      <c r="D73" s="254">
        <v>22.43796754281977</v>
      </c>
      <c r="E73" s="253">
        <v>3372</v>
      </c>
      <c r="F73" s="253">
        <v>13721</v>
      </c>
      <c r="G73" s="254">
        <v>24.575468260330879</v>
      </c>
    </row>
    <row r="74" spans="1:7" ht="16.5" customHeight="1" thickBot="1">
      <c r="A74" s="6" t="s">
        <v>37</v>
      </c>
      <c r="B74" s="7">
        <f>SUM(B58:B73)</f>
        <v>31607</v>
      </c>
      <c r="C74" s="7">
        <f>SUM(C58:C73)</f>
        <v>247164</v>
      </c>
      <c r="D74" s="57">
        <f>B74*100/C74</f>
        <v>12.787865546762474</v>
      </c>
      <c r="E74" s="7">
        <f>SUM(E66:E73)</f>
        <v>16268</v>
      </c>
      <c r="F74" s="7">
        <f>SUM(F66:F73)</f>
        <v>149465</v>
      </c>
      <c r="G74" s="57">
        <f>E74*100/F74</f>
        <v>10.884153480748001</v>
      </c>
    </row>
    <row r="75" spans="1:7">
      <c r="A75" s="4" t="s">
        <v>23</v>
      </c>
      <c r="B75" s="306">
        <v>1464</v>
      </c>
      <c r="C75" s="306">
        <v>4323</v>
      </c>
      <c r="D75" s="307">
        <v>33.865371269951424</v>
      </c>
      <c r="E75" s="306">
        <v>16573</v>
      </c>
      <c r="F75" s="306">
        <v>19052</v>
      </c>
      <c r="G75" s="307">
        <v>86.988242704178049</v>
      </c>
    </row>
    <row r="76" spans="1:7">
      <c r="A76" s="4" t="s">
        <v>24</v>
      </c>
      <c r="B76" s="306">
        <v>1900</v>
      </c>
      <c r="C76" s="306">
        <v>10005</v>
      </c>
      <c r="D76" s="307">
        <v>18.989999999999998</v>
      </c>
      <c r="E76" s="306">
        <v>5504</v>
      </c>
      <c r="F76" s="306">
        <v>20601</v>
      </c>
      <c r="G76" s="307">
        <v>26.717149652929468</v>
      </c>
    </row>
    <row r="77" spans="1:7" ht="15.75" thickBot="1">
      <c r="A77" s="20" t="s">
        <v>25</v>
      </c>
      <c r="B77" s="313"/>
      <c r="C77" s="313"/>
      <c r="D77" s="314"/>
      <c r="E77" s="253"/>
      <c r="F77" s="253"/>
      <c r="G77" s="254"/>
    </row>
    <row r="78" spans="1:7" ht="19.5" customHeight="1" thickBot="1">
      <c r="A78" s="18" t="s">
        <v>26</v>
      </c>
      <c r="B78" s="19">
        <f>SUM(B74:B77)</f>
        <v>34971</v>
      </c>
      <c r="C78" s="19">
        <f>SUM(C74:C77)</f>
        <v>261492</v>
      </c>
      <c r="D78" s="55">
        <f>B78*100/C78</f>
        <v>13.373640493781837</v>
      </c>
      <c r="E78" s="19">
        <f>SUM(E74:E77)</f>
        <v>38345</v>
      </c>
      <c r="F78" s="19">
        <f>SUM(F74:F77)</f>
        <v>189118</v>
      </c>
      <c r="G78" s="55">
        <f>E78*100/F78</f>
        <v>20.275700885161644</v>
      </c>
    </row>
    <row r="81" spans="1:7" ht="49.5" customHeight="1" thickBot="1">
      <c r="A81" s="335" t="s">
        <v>304</v>
      </c>
      <c r="B81" s="335"/>
      <c r="C81" s="335"/>
      <c r="D81" s="335"/>
      <c r="E81" s="335"/>
      <c r="F81" s="335"/>
      <c r="G81" s="336"/>
    </row>
    <row r="82" spans="1:7" ht="129.75" customHeight="1" thickBot="1">
      <c r="A82" s="87" t="s">
        <v>0</v>
      </c>
      <c r="B82" s="87" t="s">
        <v>38</v>
      </c>
      <c r="C82" s="87" t="s">
        <v>39</v>
      </c>
      <c r="D82" s="1" t="s">
        <v>40</v>
      </c>
      <c r="E82" s="124" t="s">
        <v>41</v>
      </c>
      <c r="F82" s="125" t="s">
        <v>42</v>
      </c>
      <c r="G82" s="116"/>
    </row>
    <row r="83" spans="1:7" ht="12.75" customHeight="1" thickTop="1" thickBot="1">
      <c r="A83" s="3">
        <v>1</v>
      </c>
      <c r="B83" s="3">
        <v>2</v>
      </c>
      <c r="C83" s="3">
        <v>3</v>
      </c>
      <c r="D83" s="3">
        <v>4</v>
      </c>
      <c r="E83" s="113">
        <v>5</v>
      </c>
      <c r="F83" s="113">
        <v>6</v>
      </c>
      <c r="G83" s="291"/>
    </row>
    <row r="84" spans="1:7" ht="15.75" thickTop="1">
      <c r="A84" s="4" t="s">
        <v>6</v>
      </c>
      <c r="B84" s="306">
        <v>250</v>
      </c>
      <c r="C84" s="306">
        <v>722</v>
      </c>
      <c r="D84" s="307">
        <v>34.626038781163437</v>
      </c>
      <c r="E84" s="306">
        <v>329</v>
      </c>
      <c r="F84" s="307">
        <v>45.56786703601108</v>
      </c>
    </row>
    <row r="85" spans="1:7">
      <c r="A85" s="4" t="s">
        <v>7</v>
      </c>
      <c r="B85" s="306">
        <v>3355</v>
      </c>
      <c r="C85" s="306">
        <v>5551</v>
      </c>
      <c r="D85" s="307">
        <v>60.439560439560438</v>
      </c>
      <c r="E85" s="306">
        <v>2814</v>
      </c>
      <c r="F85" s="307">
        <v>50.693568726355608</v>
      </c>
    </row>
    <row r="86" spans="1:7">
      <c r="A86" s="4" t="s">
        <v>8</v>
      </c>
      <c r="B86" s="306">
        <v>673</v>
      </c>
      <c r="C86" s="306">
        <v>1118</v>
      </c>
      <c r="D86" s="307">
        <v>60.196779964221825</v>
      </c>
      <c r="E86" s="306">
        <v>619</v>
      </c>
      <c r="F86" s="307">
        <v>55.366726296958859</v>
      </c>
    </row>
    <row r="87" spans="1:7">
      <c r="A87" s="4" t="s">
        <v>9</v>
      </c>
      <c r="B87" s="306">
        <v>1591</v>
      </c>
      <c r="C87" s="306">
        <v>5612</v>
      </c>
      <c r="D87" s="307">
        <v>28.349964362081252</v>
      </c>
      <c r="E87" s="306">
        <v>2039</v>
      </c>
      <c r="F87" s="307">
        <v>36.332858161083394</v>
      </c>
    </row>
    <row r="88" spans="1:7">
      <c r="A88" s="4" t="s">
        <v>10</v>
      </c>
      <c r="B88" s="306">
        <v>389</v>
      </c>
      <c r="C88" s="306">
        <v>3843</v>
      </c>
      <c r="D88" s="307">
        <v>10.122300286234713</v>
      </c>
      <c r="E88" s="306">
        <v>535</v>
      </c>
      <c r="F88" s="307">
        <v>13.921415560759822</v>
      </c>
    </row>
    <row r="89" spans="1:7">
      <c r="A89" s="4" t="s">
        <v>11</v>
      </c>
      <c r="B89" s="306">
        <v>1916</v>
      </c>
      <c r="C89" s="306">
        <v>4105</v>
      </c>
      <c r="D89" s="307">
        <v>46.674786845310592</v>
      </c>
      <c r="E89" s="306">
        <v>2044</v>
      </c>
      <c r="F89" s="307">
        <v>49.792935444579783</v>
      </c>
    </row>
    <row r="90" spans="1:7">
      <c r="A90" s="4" t="s">
        <v>12</v>
      </c>
      <c r="B90" s="306">
        <v>290</v>
      </c>
      <c r="C90" s="306">
        <v>2221</v>
      </c>
      <c r="D90" s="307">
        <v>13.057181449797389</v>
      </c>
      <c r="E90" s="306">
        <v>380</v>
      </c>
      <c r="F90" s="307">
        <v>17.10941017559658</v>
      </c>
    </row>
    <row r="91" spans="1:7">
      <c r="A91" s="4" t="s">
        <v>13</v>
      </c>
      <c r="B91" s="306">
        <v>382</v>
      </c>
      <c r="C91" s="306">
        <v>2877</v>
      </c>
      <c r="D91" s="307">
        <v>13.277719847062913</v>
      </c>
      <c r="E91" s="5"/>
      <c r="F91" s="268"/>
    </row>
    <row r="92" spans="1:7">
      <c r="A92" s="4" t="s">
        <v>14</v>
      </c>
      <c r="B92" s="306">
        <v>1143</v>
      </c>
      <c r="C92" s="306">
        <v>9381</v>
      </c>
      <c r="D92" s="307">
        <v>12.184202110649185</v>
      </c>
      <c r="E92" s="306">
        <v>1934</v>
      </c>
      <c r="F92" s="307">
        <v>20.616139004370538</v>
      </c>
    </row>
    <row r="93" spans="1:7">
      <c r="A93" s="4" t="s">
        <v>15</v>
      </c>
      <c r="B93" s="306">
        <v>11308</v>
      </c>
      <c r="C93" s="306">
        <v>11308</v>
      </c>
      <c r="D93" s="307">
        <v>100</v>
      </c>
      <c r="E93" s="306">
        <v>6635</v>
      </c>
      <c r="F93" s="307">
        <v>58.675274142200216</v>
      </c>
    </row>
    <row r="94" spans="1:7">
      <c r="A94" s="4" t="s">
        <v>16</v>
      </c>
      <c r="B94" s="306">
        <v>2646</v>
      </c>
      <c r="C94" s="306">
        <v>8278</v>
      </c>
      <c r="D94" s="307">
        <v>31.964242570669242</v>
      </c>
      <c r="E94" s="306">
        <v>1058</v>
      </c>
      <c r="F94" s="307">
        <v>12.780864943222999</v>
      </c>
    </row>
    <row r="95" spans="1:7">
      <c r="A95" s="4" t="s">
        <v>17</v>
      </c>
      <c r="B95" s="306">
        <v>135</v>
      </c>
      <c r="C95" s="306">
        <v>4472</v>
      </c>
      <c r="D95" s="307">
        <v>3.0187835420393561</v>
      </c>
      <c r="E95" s="306">
        <v>141</v>
      </c>
      <c r="F95" s="307">
        <v>3.1529516994633271</v>
      </c>
    </row>
    <row r="96" spans="1:7">
      <c r="A96" s="4" t="s">
        <v>18</v>
      </c>
      <c r="B96" s="306">
        <v>1144</v>
      </c>
      <c r="C96" s="306">
        <v>2382</v>
      </c>
      <c r="D96" s="307">
        <v>48.026868178001678</v>
      </c>
      <c r="E96" s="306">
        <v>396</v>
      </c>
      <c r="F96" s="307">
        <v>15.277777777777779</v>
      </c>
    </row>
    <row r="97" spans="1:7">
      <c r="A97" s="4" t="s">
        <v>19</v>
      </c>
      <c r="B97" s="306">
        <v>349</v>
      </c>
      <c r="C97" s="306">
        <v>922</v>
      </c>
      <c r="D97" s="307">
        <v>37.85249457700651</v>
      </c>
      <c r="E97" s="306">
        <v>338</v>
      </c>
      <c r="F97" s="307">
        <v>36.659436008676785</v>
      </c>
    </row>
    <row r="98" spans="1:7">
      <c r="A98" s="4" t="s">
        <v>20</v>
      </c>
      <c r="B98" s="306">
        <v>1972</v>
      </c>
      <c r="C98" s="306">
        <v>2204</v>
      </c>
      <c r="D98" s="307">
        <v>89.473684210526315</v>
      </c>
      <c r="E98" s="306">
        <v>923</v>
      </c>
      <c r="F98" s="307">
        <v>41.878402903811249</v>
      </c>
    </row>
    <row r="99" spans="1:7" ht="15.75" thickBot="1">
      <c r="A99" s="20" t="s">
        <v>21</v>
      </c>
      <c r="B99" s="253">
        <v>1127</v>
      </c>
      <c r="C99" s="253">
        <v>2380</v>
      </c>
      <c r="D99" s="254">
        <v>47.352941176470587</v>
      </c>
      <c r="E99" s="253">
        <v>1101</v>
      </c>
      <c r="F99" s="254">
        <v>46.260504201680675</v>
      </c>
    </row>
    <row r="100" spans="1:7" ht="15.75" customHeight="1" thickBot="1">
      <c r="A100" s="6" t="s">
        <v>22</v>
      </c>
      <c r="B100" s="7">
        <f>SUM(B84:B99)</f>
        <v>28670</v>
      </c>
      <c r="C100" s="7">
        <f>SUM(C84:C99)</f>
        <v>67376</v>
      </c>
      <c r="D100" s="85">
        <f>B100*100/C100</f>
        <v>42.552244122536216</v>
      </c>
      <c r="E100" s="7">
        <f>SUM(E84:E99)</f>
        <v>21286</v>
      </c>
      <c r="F100" s="57">
        <v>32.9</v>
      </c>
    </row>
    <row r="101" spans="1:7">
      <c r="A101" s="4" t="s">
        <v>23</v>
      </c>
      <c r="B101" s="306">
        <v>514</v>
      </c>
      <c r="C101" s="306">
        <v>3612</v>
      </c>
      <c r="D101" s="307">
        <v>14.230343300110743</v>
      </c>
      <c r="E101" s="306">
        <v>853</v>
      </c>
      <c r="F101" s="307">
        <v>23.615725359911409</v>
      </c>
    </row>
    <row r="102" spans="1:7">
      <c r="A102" s="4" t="s">
        <v>24</v>
      </c>
      <c r="B102" s="306">
        <v>94</v>
      </c>
      <c r="C102" s="306">
        <v>3833</v>
      </c>
      <c r="D102" s="307">
        <v>2.4523871641012263</v>
      </c>
      <c r="E102" s="306">
        <v>2722</v>
      </c>
      <c r="F102" s="307">
        <v>71.014870858335513</v>
      </c>
    </row>
    <row r="103" spans="1:7" ht="15.75" thickBot="1">
      <c r="A103" s="20" t="s">
        <v>25</v>
      </c>
      <c r="B103" s="253">
        <v>34</v>
      </c>
      <c r="C103" s="253">
        <v>39</v>
      </c>
      <c r="D103" s="254">
        <v>87.18</v>
      </c>
      <c r="E103" s="126">
        <v>36</v>
      </c>
      <c r="F103" s="315">
        <v>92.31</v>
      </c>
    </row>
    <row r="104" spans="1:7" ht="16.5" customHeight="1" thickBot="1">
      <c r="A104" s="18" t="s">
        <v>26</v>
      </c>
      <c r="B104" s="19">
        <f>SUM(B100:B103)</f>
        <v>29312</v>
      </c>
      <c r="C104" s="19">
        <f>SUM(C100:C103)</f>
        <v>74860</v>
      </c>
      <c r="D104" s="55">
        <f>B104*100/C104</f>
        <v>39.155757413839169</v>
      </c>
      <c r="E104" s="19">
        <f>SUM(E100:E103)</f>
        <v>24897</v>
      </c>
      <c r="F104" s="55">
        <v>34.5</v>
      </c>
    </row>
    <row r="107" spans="1:7" ht="48.75" customHeight="1" thickBot="1">
      <c r="A107" s="334" t="s">
        <v>305</v>
      </c>
      <c r="B107" s="334"/>
      <c r="C107" s="334"/>
      <c r="D107" s="334"/>
      <c r="E107" s="334"/>
      <c r="F107" s="334"/>
      <c r="G107" s="334"/>
    </row>
    <row r="108" spans="1:7" ht="133.5" customHeight="1" thickBot="1">
      <c r="A108" s="87" t="s">
        <v>0</v>
      </c>
      <c r="B108" s="231" t="s">
        <v>352</v>
      </c>
      <c r="C108" s="87" t="s">
        <v>43</v>
      </c>
      <c r="D108" s="1" t="s">
        <v>44</v>
      </c>
      <c r="E108" s="124" t="s">
        <v>79</v>
      </c>
      <c r="F108" s="124" t="s">
        <v>45</v>
      </c>
      <c r="G108" s="125" t="s">
        <v>80</v>
      </c>
    </row>
    <row r="109" spans="1:7" ht="12.75" customHeight="1" thickTop="1" thickBot="1">
      <c r="A109" s="3">
        <v>1</v>
      </c>
      <c r="B109" s="3">
        <v>2</v>
      </c>
      <c r="C109" s="3">
        <v>3</v>
      </c>
      <c r="D109" s="3">
        <v>4</v>
      </c>
      <c r="E109" s="113">
        <v>5</v>
      </c>
      <c r="F109" s="113">
        <v>6</v>
      </c>
      <c r="G109" s="113">
        <v>7</v>
      </c>
    </row>
    <row r="110" spans="1:7" ht="15.75" thickTop="1">
      <c r="A110" s="4" t="s">
        <v>6</v>
      </c>
      <c r="B110" s="306">
        <v>10421</v>
      </c>
      <c r="C110" s="306">
        <v>15443</v>
      </c>
      <c r="D110" s="307">
        <v>67.480411837078293</v>
      </c>
      <c r="E110" s="306">
        <v>334</v>
      </c>
      <c r="F110" s="306">
        <v>8677</v>
      </c>
      <c r="G110" s="307">
        <v>3.8492566555261036</v>
      </c>
    </row>
    <row r="111" spans="1:7">
      <c r="A111" s="4" t="s">
        <v>7</v>
      </c>
      <c r="B111" s="306">
        <v>10473</v>
      </c>
      <c r="C111" s="306">
        <v>112134</v>
      </c>
      <c r="D111" s="307">
        <v>9.3397185510193168</v>
      </c>
      <c r="E111" s="306">
        <v>3972</v>
      </c>
      <c r="F111" s="306">
        <v>40992</v>
      </c>
      <c r="G111" s="307">
        <v>9.6896955503512885</v>
      </c>
    </row>
    <row r="112" spans="1:7">
      <c r="A112" s="4" t="s">
        <v>8</v>
      </c>
      <c r="B112" s="306">
        <v>4389</v>
      </c>
      <c r="C112" s="306">
        <v>42473</v>
      </c>
      <c r="D112" s="307">
        <v>10.333623713888823</v>
      </c>
      <c r="E112" s="306">
        <v>590</v>
      </c>
      <c r="F112" s="306">
        <v>23242</v>
      </c>
      <c r="G112" s="307">
        <v>2.5385078736769642</v>
      </c>
    </row>
    <row r="113" spans="1:7">
      <c r="A113" s="4" t="s">
        <v>9</v>
      </c>
      <c r="B113" s="306">
        <v>10730</v>
      </c>
      <c r="C113" s="306">
        <v>48425</v>
      </c>
      <c r="D113" s="307">
        <v>22.157976251935985</v>
      </c>
      <c r="E113" s="306">
        <v>1211</v>
      </c>
      <c r="F113" s="306">
        <v>22641</v>
      </c>
      <c r="G113" s="307">
        <v>5.3487036791661149</v>
      </c>
    </row>
    <row r="114" spans="1:7">
      <c r="A114" s="4" t="s">
        <v>10</v>
      </c>
      <c r="B114" s="306">
        <v>41970</v>
      </c>
      <c r="C114" s="306">
        <v>135722</v>
      </c>
      <c r="D114" s="307">
        <v>30.923505400745643</v>
      </c>
      <c r="E114" s="306">
        <v>1643</v>
      </c>
      <c r="F114" s="306">
        <v>22846</v>
      </c>
      <c r="G114" s="307">
        <v>7.1916309200735355</v>
      </c>
    </row>
    <row r="115" spans="1:7">
      <c r="A115" s="4" t="s">
        <v>11</v>
      </c>
      <c r="B115" s="306">
        <v>16203</v>
      </c>
      <c r="C115" s="306">
        <v>129631</v>
      </c>
      <c r="D115" s="307">
        <v>12.499325007135639</v>
      </c>
      <c r="E115" s="306">
        <v>3096</v>
      </c>
      <c r="F115" s="306">
        <v>45415</v>
      </c>
      <c r="G115" s="307">
        <v>6.8171309038863814</v>
      </c>
    </row>
    <row r="116" spans="1:7">
      <c r="A116" s="4" t="s">
        <v>12</v>
      </c>
      <c r="B116" s="306">
        <v>14897</v>
      </c>
      <c r="C116" s="306">
        <v>39406</v>
      </c>
      <c r="D116" s="307">
        <v>37.803887732832564</v>
      </c>
      <c r="E116" s="306">
        <v>362</v>
      </c>
      <c r="F116" s="306">
        <v>22052</v>
      </c>
      <c r="G116" s="307">
        <v>1.6415744603664066</v>
      </c>
    </row>
    <row r="117" spans="1:7">
      <c r="A117" s="4" t="s">
        <v>13</v>
      </c>
      <c r="B117" s="117"/>
      <c r="C117" s="117"/>
      <c r="D117" s="118"/>
      <c r="E117" s="306">
        <v>615</v>
      </c>
      <c r="F117" s="306">
        <v>17641</v>
      </c>
      <c r="G117" s="307">
        <v>3.4861969276118137</v>
      </c>
    </row>
    <row r="118" spans="1:7">
      <c r="A118" s="4" t="s">
        <v>14</v>
      </c>
      <c r="B118" s="306">
        <v>1</v>
      </c>
      <c r="C118" s="306">
        <v>149372</v>
      </c>
      <c r="D118" s="307">
        <v>6.6946951235840723E-4</v>
      </c>
      <c r="E118" s="306">
        <v>2148</v>
      </c>
      <c r="F118" s="306">
        <v>74516</v>
      </c>
      <c r="G118" s="307">
        <v>2.8826023941166996</v>
      </c>
    </row>
    <row r="119" spans="1:7">
      <c r="A119" s="4" t="s">
        <v>15</v>
      </c>
      <c r="B119" s="306">
        <v>55134</v>
      </c>
      <c r="C119" s="306">
        <v>55134</v>
      </c>
      <c r="D119" s="307">
        <v>100</v>
      </c>
      <c r="E119" s="306">
        <v>2291</v>
      </c>
      <c r="F119" s="306">
        <v>27933</v>
      </c>
      <c r="G119" s="307">
        <v>8.2017685175240764</v>
      </c>
    </row>
    <row r="120" spans="1:7">
      <c r="A120" s="4" t="s">
        <v>16</v>
      </c>
      <c r="B120" s="306">
        <v>39842</v>
      </c>
      <c r="C120" s="306">
        <v>115295</v>
      </c>
      <c r="D120" s="307">
        <v>34.556572271130577</v>
      </c>
      <c r="E120" s="306">
        <v>2287</v>
      </c>
      <c r="F120" s="306">
        <v>56467</v>
      </c>
      <c r="G120" s="307">
        <v>4.050153186817079</v>
      </c>
    </row>
    <row r="121" spans="1:7">
      <c r="A121" s="4" t="s">
        <v>17</v>
      </c>
      <c r="B121" s="306">
        <v>3135</v>
      </c>
      <c r="C121" s="306">
        <v>57651</v>
      </c>
      <c r="D121" s="307">
        <v>5.4378935317687462</v>
      </c>
      <c r="E121" s="306">
        <v>1644</v>
      </c>
      <c r="F121" s="306">
        <v>28702</v>
      </c>
      <c r="G121" s="307">
        <v>5.7278238450282206</v>
      </c>
    </row>
    <row r="122" spans="1:7">
      <c r="A122" s="4" t="s">
        <v>18</v>
      </c>
      <c r="B122" s="306">
        <v>8367</v>
      </c>
      <c r="C122" s="306">
        <v>40655</v>
      </c>
      <c r="D122" s="307">
        <v>20.580494404132331</v>
      </c>
      <c r="E122" s="306">
        <v>752</v>
      </c>
      <c r="F122" s="306">
        <v>21193</v>
      </c>
      <c r="G122" s="307">
        <v>3.5483414334921908</v>
      </c>
    </row>
    <row r="123" spans="1:7">
      <c r="A123" s="4" t="s">
        <v>19</v>
      </c>
      <c r="B123" s="306">
        <v>825</v>
      </c>
      <c r="C123" s="306">
        <v>12452</v>
      </c>
      <c r="D123" s="307">
        <v>6.6254416961130742</v>
      </c>
      <c r="E123" s="306">
        <v>724</v>
      </c>
      <c r="F123" s="306">
        <v>3922</v>
      </c>
      <c r="G123" s="307">
        <v>18.45996940336563</v>
      </c>
    </row>
    <row r="124" spans="1:7">
      <c r="A124" s="4" t="s">
        <v>20</v>
      </c>
      <c r="B124" s="306">
        <v>13207</v>
      </c>
      <c r="C124" s="306">
        <v>48231</v>
      </c>
      <c r="D124" s="307">
        <v>27.382803591051395</v>
      </c>
      <c r="E124" s="306">
        <v>2317</v>
      </c>
      <c r="F124" s="306">
        <v>14509</v>
      </c>
      <c r="G124" s="307">
        <v>15.969398304500654</v>
      </c>
    </row>
    <row r="125" spans="1:7" ht="15.75" thickBot="1">
      <c r="A125" s="20" t="s">
        <v>21</v>
      </c>
      <c r="B125" s="253">
        <v>5374</v>
      </c>
      <c r="C125" s="253">
        <v>97882</v>
      </c>
      <c r="D125" s="254">
        <v>5.4902842197748312</v>
      </c>
      <c r="E125" s="253">
        <v>2151</v>
      </c>
      <c r="F125" s="253">
        <v>39435</v>
      </c>
      <c r="G125" s="254">
        <v>5.4545454545454541</v>
      </c>
    </row>
    <row r="126" spans="1:7" s="127" customFormat="1" ht="16.5" customHeight="1" thickBot="1">
      <c r="A126" s="6" t="s">
        <v>22</v>
      </c>
      <c r="B126" s="7">
        <f>SUM(B110:B125)</f>
        <v>234968</v>
      </c>
      <c r="C126" s="7">
        <f>SUM(C110:C125)</f>
        <v>1099906</v>
      </c>
      <c r="D126" s="57">
        <f>B126*100/C126</f>
        <v>21.362552799966544</v>
      </c>
      <c r="E126" s="7">
        <f>SUM(E110:E125)</f>
        <v>26137</v>
      </c>
      <c r="F126" s="7">
        <f>SUM(F110:F125)</f>
        <v>470183</v>
      </c>
      <c r="G126" s="57">
        <f>E126*100/F126</f>
        <v>5.5588994072520697</v>
      </c>
    </row>
    <row r="127" spans="1:7">
      <c r="A127" s="4" t="s">
        <v>23</v>
      </c>
      <c r="B127" s="306">
        <v>9876</v>
      </c>
      <c r="C127" s="306">
        <v>22544</v>
      </c>
      <c r="D127" s="307">
        <v>43.807665010645849</v>
      </c>
      <c r="E127" s="306">
        <v>184</v>
      </c>
      <c r="F127" s="306">
        <v>9114</v>
      </c>
      <c r="G127" s="307">
        <v>2.0188720649550143</v>
      </c>
    </row>
    <row r="128" spans="1:7">
      <c r="A128" s="4" t="s">
        <v>24</v>
      </c>
      <c r="B128" s="306">
        <v>14145</v>
      </c>
      <c r="C128" s="306">
        <v>67874</v>
      </c>
      <c r="D128" s="307">
        <v>20.840086041783305</v>
      </c>
      <c r="E128" s="306">
        <v>1582</v>
      </c>
      <c r="F128" s="306">
        <v>28712</v>
      </c>
      <c r="G128" s="307">
        <v>5.5098913346336031</v>
      </c>
    </row>
    <row r="129" spans="1:7" ht="15.75" thickBot="1">
      <c r="A129" s="20" t="s">
        <v>25</v>
      </c>
      <c r="B129" s="253"/>
      <c r="C129" s="253"/>
      <c r="D129" s="254"/>
      <c r="E129" s="253"/>
      <c r="F129" s="253"/>
      <c r="G129" s="254"/>
    </row>
    <row r="130" spans="1:7" s="127" customFormat="1" ht="15.75" customHeight="1" thickBot="1">
      <c r="A130" s="18" t="s">
        <v>26</v>
      </c>
      <c r="B130" s="19">
        <f>SUM(B126:B128)</f>
        <v>258989</v>
      </c>
      <c r="C130" s="19">
        <f>SUM(C126:C128)</f>
        <v>1190324</v>
      </c>
      <c r="D130" s="55">
        <f>B130*100/C130</f>
        <v>21.757857524505933</v>
      </c>
      <c r="E130" s="19">
        <f>SUM(E126:E128)</f>
        <v>27903</v>
      </c>
      <c r="F130" s="19">
        <f>SUM(F126:F128)</f>
        <v>508009</v>
      </c>
      <c r="G130" s="55">
        <f>E130*100/F130</f>
        <v>5.4926192252499462</v>
      </c>
    </row>
    <row r="131" spans="1:7" s="127" customFormat="1" ht="22.5" customHeight="1">
      <c r="A131" s="24"/>
      <c r="B131" s="25"/>
      <c r="C131" s="25"/>
      <c r="D131" s="26"/>
      <c r="E131" s="25"/>
      <c r="F131" s="25"/>
      <c r="G131" s="26"/>
    </row>
    <row r="132" spans="1:7" ht="49.5" customHeight="1" thickBot="1">
      <c r="A132" s="334" t="s">
        <v>306</v>
      </c>
      <c r="B132" s="334"/>
      <c r="C132" s="334"/>
      <c r="D132" s="334"/>
    </row>
    <row r="133" spans="1:7" ht="81.75" customHeight="1" thickBot="1">
      <c r="A133" s="87" t="s">
        <v>0</v>
      </c>
      <c r="B133" s="87" t="s">
        <v>46</v>
      </c>
      <c r="C133" s="281" t="s">
        <v>81</v>
      </c>
      <c r="D133" s="1" t="s">
        <v>47</v>
      </c>
    </row>
    <row r="134" spans="1:7" ht="12.75" customHeight="1" thickTop="1" thickBot="1">
      <c r="A134" s="3">
        <v>1</v>
      </c>
      <c r="B134" s="3">
        <v>2</v>
      </c>
      <c r="C134" s="3">
        <v>3</v>
      </c>
      <c r="D134" s="3">
        <v>4</v>
      </c>
    </row>
    <row r="135" spans="1:7" ht="15.75" thickTop="1">
      <c r="A135" s="4" t="s">
        <v>6</v>
      </c>
      <c r="B135" s="306">
        <v>529</v>
      </c>
      <c r="C135" s="306">
        <v>1751</v>
      </c>
      <c r="D135" s="307">
        <v>30.211307824100516</v>
      </c>
    </row>
    <row r="136" spans="1:7">
      <c r="A136" s="4" t="s">
        <v>7</v>
      </c>
      <c r="B136" s="306">
        <v>6263</v>
      </c>
      <c r="C136" s="306">
        <v>11482</v>
      </c>
      <c r="D136" s="307">
        <v>54.546246298554259</v>
      </c>
    </row>
    <row r="137" spans="1:7">
      <c r="A137" s="4" t="s">
        <v>8</v>
      </c>
      <c r="B137" s="306">
        <v>1903</v>
      </c>
      <c r="C137" s="306">
        <v>3375</v>
      </c>
      <c r="D137" s="307">
        <v>56.385185185185179</v>
      </c>
    </row>
    <row r="138" spans="1:7">
      <c r="A138" s="4" t="s">
        <v>9</v>
      </c>
      <c r="B138" s="306">
        <v>1828</v>
      </c>
      <c r="C138" s="306">
        <v>9104</v>
      </c>
      <c r="D138" s="307">
        <v>20.079086115992968</v>
      </c>
    </row>
    <row r="139" spans="1:7">
      <c r="A139" s="4" t="s">
        <v>10</v>
      </c>
      <c r="B139" s="306">
        <v>6238</v>
      </c>
      <c r="C139" s="306">
        <v>23639</v>
      </c>
      <c r="D139" s="307">
        <v>26.388595118236815</v>
      </c>
    </row>
    <row r="140" spans="1:7">
      <c r="A140" s="4" t="s">
        <v>11</v>
      </c>
      <c r="B140" s="306">
        <v>2569</v>
      </c>
      <c r="C140" s="306">
        <v>10794</v>
      </c>
      <c r="D140" s="307">
        <v>23.800259403372241</v>
      </c>
    </row>
    <row r="141" spans="1:7">
      <c r="A141" s="4" t="s">
        <v>12</v>
      </c>
      <c r="B141" s="306">
        <v>1207</v>
      </c>
      <c r="C141" s="306">
        <v>4426</v>
      </c>
      <c r="D141" s="307">
        <v>27.270673294170813</v>
      </c>
    </row>
    <row r="142" spans="1:7">
      <c r="A142" s="4" t="s">
        <v>13</v>
      </c>
      <c r="B142" s="128"/>
      <c r="C142" s="128"/>
      <c r="D142" s="129"/>
    </row>
    <row r="143" spans="1:7">
      <c r="A143" s="4" t="s">
        <v>14</v>
      </c>
      <c r="B143" s="306">
        <v>9866</v>
      </c>
      <c r="C143" s="306">
        <v>32259</v>
      </c>
      <c r="D143" s="307">
        <v>30.583713072320901</v>
      </c>
    </row>
    <row r="144" spans="1:7">
      <c r="A144" s="4" t="s">
        <v>15</v>
      </c>
      <c r="B144" s="306">
        <v>1927</v>
      </c>
      <c r="C144" s="306">
        <v>4139</v>
      </c>
      <c r="D144" s="307">
        <v>46.557139405653544</v>
      </c>
    </row>
    <row r="145" spans="1:4">
      <c r="A145" s="4" t="s">
        <v>16</v>
      </c>
      <c r="B145" s="306">
        <v>9361</v>
      </c>
      <c r="C145" s="306">
        <v>33810</v>
      </c>
      <c r="D145" s="307">
        <v>27.687074829931973</v>
      </c>
    </row>
    <row r="146" spans="1:4">
      <c r="A146" s="4" t="s">
        <v>17</v>
      </c>
      <c r="B146" s="306">
        <v>5636</v>
      </c>
      <c r="C146" s="306">
        <v>17534</v>
      </c>
      <c r="D146" s="307">
        <v>32.14326451465724</v>
      </c>
    </row>
    <row r="147" spans="1:4">
      <c r="A147" s="4" t="s">
        <v>18</v>
      </c>
      <c r="B147" s="306">
        <v>942</v>
      </c>
      <c r="C147" s="306">
        <v>4628</v>
      </c>
      <c r="D147" s="307">
        <v>20.354364736387211</v>
      </c>
    </row>
    <row r="148" spans="1:4">
      <c r="A148" s="4" t="s">
        <v>19</v>
      </c>
      <c r="B148" s="306">
        <v>241</v>
      </c>
      <c r="C148" s="306">
        <v>1452</v>
      </c>
      <c r="D148" s="307">
        <v>16.59779614325069</v>
      </c>
    </row>
    <row r="149" spans="1:4">
      <c r="A149" s="4" t="s">
        <v>20</v>
      </c>
      <c r="B149" s="306">
        <v>2614</v>
      </c>
      <c r="C149" s="306">
        <v>9310</v>
      </c>
      <c r="D149" s="307">
        <v>28.077336197636949</v>
      </c>
    </row>
    <row r="150" spans="1:4" ht="15.75" thickBot="1">
      <c r="A150" s="20" t="s">
        <v>21</v>
      </c>
      <c r="B150" s="253">
        <v>2511</v>
      </c>
      <c r="C150" s="253">
        <v>17521</v>
      </c>
      <c r="D150" s="254">
        <v>14.331373780035387</v>
      </c>
    </row>
    <row r="151" spans="1:4" ht="16.5" customHeight="1" thickBot="1">
      <c r="A151" s="431" t="s">
        <v>22</v>
      </c>
      <c r="B151" s="7">
        <f>SUM(B135:B150)</f>
        <v>53635</v>
      </c>
      <c r="C151" s="7">
        <f>SUM(C135:C150)</f>
        <v>185224</v>
      </c>
      <c r="D151" s="57">
        <f>B151*100/C151</f>
        <v>28.956830648296116</v>
      </c>
    </row>
    <row r="152" spans="1:4">
      <c r="A152" s="4" t="s">
        <v>23</v>
      </c>
      <c r="B152" s="306">
        <v>1201</v>
      </c>
      <c r="C152" s="306">
        <v>3106</v>
      </c>
      <c r="D152" s="307">
        <v>38.667095943335475</v>
      </c>
    </row>
    <row r="153" spans="1:4">
      <c r="A153" s="4" t="s">
        <v>24</v>
      </c>
      <c r="B153" s="306">
        <v>3434</v>
      </c>
      <c r="C153" s="306">
        <v>12036</v>
      </c>
      <c r="D153" s="307">
        <v>28.531073446327682</v>
      </c>
    </row>
    <row r="154" spans="1:4" ht="15.75" thickBot="1">
      <c r="A154" s="20" t="s">
        <v>25</v>
      </c>
      <c r="B154" s="70">
        <v>411</v>
      </c>
      <c r="C154" s="70">
        <v>4128</v>
      </c>
      <c r="D154" s="69">
        <v>9.9600000000000009</v>
      </c>
    </row>
    <row r="155" spans="1:4" ht="17.25" customHeight="1" thickBot="1">
      <c r="A155" s="6" t="s">
        <v>26</v>
      </c>
      <c r="B155" s="7">
        <f>SUM(B151:B154)</f>
        <v>58681</v>
      </c>
      <c r="C155" s="7">
        <f>SUM(C151:C154)</f>
        <v>204494</v>
      </c>
      <c r="D155" s="58">
        <f>B155*100/C155</f>
        <v>28.695707453519418</v>
      </c>
    </row>
  </sheetData>
  <mergeCells count="6">
    <mergeCell ref="A132:D132"/>
    <mergeCell ref="A1:G1"/>
    <mergeCell ref="A55:G55"/>
    <mergeCell ref="A81:G81"/>
    <mergeCell ref="A107:G107"/>
    <mergeCell ref="A27:F27"/>
  </mergeCells>
  <pageMargins left="0.45" right="0.45" top="0.75" bottom="0.25" header="0.3" footer="0.3"/>
  <pageSetup paperSize="9" scale="89" orientation="landscape" r:id="rId1"/>
  <rowBreaks count="6" manualBreakCount="6">
    <brk id="26" max="6" man="1"/>
    <brk id="54" max="16383" man="1"/>
    <brk id="80" max="16383" man="1"/>
    <brk id="106" max="16383" man="1"/>
    <brk id="131" max="16383" man="1"/>
    <brk id="1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Normal="100" workbookViewId="0">
      <selection sqref="A1:G1"/>
    </sheetView>
  </sheetViews>
  <sheetFormatPr defaultRowHeight="15"/>
  <cols>
    <col min="1" max="1" width="13.42578125" style="105" customWidth="1"/>
    <col min="2" max="2" width="18" style="106" customWidth="1"/>
    <col min="3" max="3" width="19.5703125" style="89" customWidth="1"/>
    <col min="4" max="4" width="19.7109375" style="89" customWidth="1"/>
    <col min="5" max="5" width="22.140625" style="89" customWidth="1"/>
    <col min="6" max="6" width="20.140625" style="89" customWidth="1"/>
    <col min="7" max="7" width="18.140625" style="89" customWidth="1"/>
    <col min="8" max="16384" width="9.140625" style="89"/>
  </cols>
  <sheetData>
    <row r="1" spans="1:10" ht="23.25" customHeight="1" thickBot="1">
      <c r="A1" s="343" t="s">
        <v>313</v>
      </c>
      <c r="B1" s="343"/>
      <c r="C1" s="343"/>
      <c r="D1" s="343"/>
      <c r="E1" s="343"/>
      <c r="F1" s="343"/>
      <c r="G1" s="343"/>
    </row>
    <row r="2" spans="1:10" ht="81.75" customHeight="1" thickBot="1">
      <c r="A2" s="293" t="s">
        <v>149</v>
      </c>
      <c r="B2" s="294" t="s">
        <v>148</v>
      </c>
      <c r="C2" s="293" t="s">
        <v>147</v>
      </c>
      <c r="D2" s="293" t="s">
        <v>146</v>
      </c>
      <c r="E2" s="295" t="s">
        <v>145</v>
      </c>
      <c r="F2" s="293" t="s">
        <v>144</v>
      </c>
      <c r="G2" s="295" t="s">
        <v>143</v>
      </c>
      <c r="I2" s="90"/>
    </row>
    <row r="3" spans="1:10">
      <c r="A3" s="344" t="s">
        <v>6</v>
      </c>
      <c r="B3" s="95" t="s">
        <v>141</v>
      </c>
      <c r="C3" s="92">
        <v>255</v>
      </c>
      <c r="D3" s="92">
        <v>1132</v>
      </c>
      <c r="E3" s="93">
        <v>4.4400000000000004</v>
      </c>
      <c r="F3" s="92">
        <v>226</v>
      </c>
      <c r="G3" s="93">
        <v>88.63</v>
      </c>
      <c r="I3" s="94"/>
    </row>
    <row r="4" spans="1:10">
      <c r="A4" s="344"/>
      <c r="B4" s="95" t="s">
        <v>140</v>
      </c>
      <c r="C4" s="92">
        <v>255</v>
      </c>
      <c r="D4" s="92">
        <v>587</v>
      </c>
      <c r="E4" s="93">
        <v>2.2999999999999998</v>
      </c>
      <c r="F4" s="72"/>
      <c r="G4" s="96"/>
    </row>
    <row r="5" spans="1:10">
      <c r="A5" s="345"/>
      <c r="B5" s="97" t="s">
        <v>139</v>
      </c>
      <c r="C5" s="98">
        <v>4969</v>
      </c>
      <c r="D5" s="98">
        <v>1017</v>
      </c>
      <c r="E5" s="99">
        <v>0.2</v>
      </c>
      <c r="F5" s="100"/>
      <c r="G5" s="101"/>
    </row>
    <row r="6" spans="1:10">
      <c r="A6" s="344" t="s">
        <v>7</v>
      </c>
      <c r="B6" s="95" t="s">
        <v>141</v>
      </c>
      <c r="C6" s="71">
        <v>1552</v>
      </c>
      <c r="D6" s="71">
        <v>8738</v>
      </c>
      <c r="E6" s="93">
        <v>5.63</v>
      </c>
      <c r="F6" s="71">
        <v>1552</v>
      </c>
      <c r="G6" s="93">
        <v>100</v>
      </c>
    </row>
    <row r="7" spans="1:10">
      <c r="A7" s="344"/>
      <c r="B7" s="95" t="s">
        <v>140</v>
      </c>
      <c r="C7" s="71">
        <v>1561</v>
      </c>
      <c r="D7" s="71">
        <v>3674</v>
      </c>
      <c r="E7" s="93">
        <v>2.35</v>
      </c>
      <c r="F7" s="72"/>
      <c r="G7" s="96"/>
    </row>
    <row r="8" spans="1:10">
      <c r="A8" s="345"/>
      <c r="B8" s="97" t="s">
        <v>139</v>
      </c>
      <c r="C8" s="102">
        <v>27835</v>
      </c>
      <c r="D8" s="102">
        <v>5715</v>
      </c>
      <c r="E8" s="99">
        <v>0.21</v>
      </c>
      <c r="F8" s="100"/>
      <c r="G8" s="101"/>
    </row>
    <row r="9" spans="1:10">
      <c r="A9" s="346" t="s">
        <v>8</v>
      </c>
      <c r="B9" s="91" t="s">
        <v>141</v>
      </c>
      <c r="C9" s="71">
        <v>655</v>
      </c>
      <c r="D9" s="71">
        <v>2708</v>
      </c>
      <c r="E9" s="93">
        <v>4.13</v>
      </c>
      <c r="F9" s="71">
        <v>569</v>
      </c>
      <c r="G9" s="93">
        <v>86.87</v>
      </c>
    </row>
    <row r="10" spans="1:10">
      <c r="A10" s="344" t="s">
        <v>8</v>
      </c>
      <c r="B10" s="95" t="s">
        <v>140</v>
      </c>
      <c r="C10" s="71">
        <v>655</v>
      </c>
      <c r="D10" s="71">
        <v>1307</v>
      </c>
      <c r="E10" s="93">
        <v>2</v>
      </c>
      <c r="F10" s="72"/>
      <c r="G10" s="96"/>
    </row>
    <row r="11" spans="1:10">
      <c r="A11" s="345" t="s">
        <v>8</v>
      </c>
      <c r="B11" s="97" t="s">
        <v>139</v>
      </c>
      <c r="C11" s="102">
        <v>11384</v>
      </c>
      <c r="D11" s="102">
        <v>2612</v>
      </c>
      <c r="E11" s="99">
        <v>0.23</v>
      </c>
      <c r="F11" s="100"/>
      <c r="G11" s="101"/>
    </row>
    <row r="12" spans="1:10">
      <c r="A12" s="344" t="s">
        <v>9</v>
      </c>
      <c r="B12" s="95" t="s">
        <v>141</v>
      </c>
      <c r="C12" s="71">
        <v>859</v>
      </c>
      <c r="D12" s="71">
        <v>4149</v>
      </c>
      <c r="E12" s="93">
        <v>4.83</v>
      </c>
      <c r="F12" s="71">
        <v>859</v>
      </c>
      <c r="G12" s="93">
        <v>100</v>
      </c>
    </row>
    <row r="13" spans="1:10">
      <c r="A13" s="344" t="s">
        <v>9</v>
      </c>
      <c r="B13" s="95" t="s">
        <v>140</v>
      </c>
      <c r="C13" s="71">
        <v>913</v>
      </c>
      <c r="D13" s="71">
        <v>1363</v>
      </c>
      <c r="E13" s="93">
        <v>1.49</v>
      </c>
      <c r="F13" s="72"/>
      <c r="G13" s="96"/>
    </row>
    <row r="14" spans="1:10">
      <c r="A14" s="345" t="s">
        <v>9</v>
      </c>
      <c r="B14" s="97" t="s">
        <v>139</v>
      </c>
      <c r="C14" s="102">
        <v>11129</v>
      </c>
      <c r="D14" s="102">
        <v>2059</v>
      </c>
      <c r="E14" s="99">
        <v>0.19</v>
      </c>
      <c r="F14" s="100"/>
      <c r="G14" s="101"/>
      <c r="J14" s="94"/>
    </row>
    <row r="15" spans="1:10">
      <c r="A15" s="344" t="s">
        <v>10</v>
      </c>
      <c r="B15" s="95" t="s">
        <v>141</v>
      </c>
      <c r="C15" s="71">
        <v>1709</v>
      </c>
      <c r="D15" s="71">
        <v>8744</v>
      </c>
      <c r="E15" s="93">
        <v>5.12</v>
      </c>
      <c r="F15" s="71">
        <v>1709</v>
      </c>
      <c r="G15" s="93">
        <v>100</v>
      </c>
    </row>
    <row r="16" spans="1:10">
      <c r="A16" s="344" t="s">
        <v>10</v>
      </c>
      <c r="B16" s="95" t="s">
        <v>140</v>
      </c>
      <c r="C16" s="71">
        <v>1706</v>
      </c>
      <c r="D16" s="71">
        <v>3571</v>
      </c>
      <c r="E16" s="93">
        <v>2.09</v>
      </c>
      <c r="F16" s="72"/>
      <c r="G16" s="96"/>
    </row>
    <row r="17" spans="1:7">
      <c r="A17" s="345" t="s">
        <v>10</v>
      </c>
      <c r="B17" s="97" t="s">
        <v>139</v>
      </c>
      <c r="C17" s="102">
        <v>31104</v>
      </c>
      <c r="D17" s="102">
        <v>4565</v>
      </c>
      <c r="E17" s="99">
        <v>0.15</v>
      </c>
      <c r="F17" s="100"/>
      <c r="G17" s="101"/>
    </row>
    <row r="18" spans="1:7">
      <c r="A18" s="344" t="s">
        <v>11</v>
      </c>
      <c r="B18" s="95" t="s">
        <v>141</v>
      </c>
      <c r="C18" s="71">
        <v>2253</v>
      </c>
      <c r="D18" s="71">
        <v>10446</v>
      </c>
      <c r="E18" s="93">
        <v>4.6399999999999997</v>
      </c>
      <c r="F18" s="71">
        <v>2253</v>
      </c>
      <c r="G18" s="93">
        <v>100</v>
      </c>
    </row>
    <row r="19" spans="1:7">
      <c r="A19" s="344"/>
      <c r="B19" s="95" t="s">
        <v>140</v>
      </c>
      <c r="C19" s="71">
        <v>2320</v>
      </c>
      <c r="D19" s="71">
        <v>5786</v>
      </c>
      <c r="E19" s="93">
        <v>2.4900000000000002</v>
      </c>
      <c r="F19" s="72"/>
      <c r="G19" s="96"/>
    </row>
    <row r="20" spans="1:7">
      <c r="A20" s="345"/>
      <c r="B20" s="97" t="s">
        <v>139</v>
      </c>
      <c r="C20" s="102">
        <v>7477</v>
      </c>
      <c r="D20" s="102">
        <v>3466</v>
      </c>
      <c r="E20" s="99">
        <v>0.46</v>
      </c>
      <c r="F20" s="100"/>
      <c r="G20" s="101"/>
    </row>
    <row r="21" spans="1:7">
      <c r="A21" s="344" t="s">
        <v>12</v>
      </c>
      <c r="B21" s="95" t="s">
        <v>141</v>
      </c>
      <c r="C21" s="71">
        <v>582</v>
      </c>
      <c r="D21" s="71">
        <v>2732</v>
      </c>
      <c r="E21" s="93">
        <v>4.7</v>
      </c>
      <c r="F21" s="71">
        <v>582</v>
      </c>
      <c r="G21" s="93">
        <v>100</v>
      </c>
    </row>
    <row r="22" spans="1:7">
      <c r="A22" s="344"/>
      <c r="B22" s="95" t="s">
        <v>140</v>
      </c>
      <c r="C22" s="71">
        <v>582</v>
      </c>
      <c r="D22" s="71">
        <v>1104</v>
      </c>
      <c r="E22" s="93">
        <v>1.9</v>
      </c>
      <c r="F22" s="72"/>
      <c r="G22" s="96"/>
    </row>
    <row r="23" spans="1:7">
      <c r="A23" s="345"/>
      <c r="B23" s="97" t="s">
        <v>139</v>
      </c>
      <c r="C23" s="102">
        <v>8473</v>
      </c>
      <c r="D23" s="102">
        <v>1329</v>
      </c>
      <c r="E23" s="99">
        <v>0.16</v>
      </c>
      <c r="F23" s="100"/>
      <c r="G23" s="101"/>
    </row>
    <row r="24" spans="1:7">
      <c r="A24" s="346" t="s">
        <v>13</v>
      </c>
      <c r="B24" s="91" t="s">
        <v>141</v>
      </c>
      <c r="C24" s="107">
        <v>475</v>
      </c>
      <c r="D24" s="107">
        <v>2326</v>
      </c>
      <c r="E24" s="108">
        <v>4.9000000000000004</v>
      </c>
      <c r="F24" s="107">
        <v>475</v>
      </c>
      <c r="G24" s="108">
        <v>100</v>
      </c>
    </row>
    <row r="25" spans="1:7">
      <c r="A25" s="344"/>
      <c r="B25" s="95" t="s">
        <v>140</v>
      </c>
      <c r="C25" s="71">
        <v>475</v>
      </c>
      <c r="D25" s="71">
        <v>892</v>
      </c>
      <c r="E25" s="93">
        <v>1.88</v>
      </c>
      <c r="F25" s="72"/>
      <c r="G25" s="96"/>
    </row>
    <row r="26" spans="1:7" ht="15.75" thickBot="1">
      <c r="A26" s="347"/>
      <c r="B26" s="297" t="s">
        <v>139</v>
      </c>
      <c r="C26" s="298">
        <v>8987</v>
      </c>
      <c r="D26" s="298">
        <v>2082</v>
      </c>
      <c r="E26" s="299">
        <v>0.23</v>
      </c>
      <c r="F26" s="300"/>
      <c r="G26" s="301"/>
    </row>
    <row r="27" spans="1:7" ht="81.75" customHeight="1" thickBot="1">
      <c r="A27" s="302" t="s">
        <v>149</v>
      </c>
      <c r="B27" s="303" t="s">
        <v>148</v>
      </c>
      <c r="C27" s="302" t="s">
        <v>147</v>
      </c>
      <c r="D27" s="302" t="s">
        <v>146</v>
      </c>
      <c r="E27" s="304" t="s">
        <v>145</v>
      </c>
      <c r="F27" s="302" t="s">
        <v>144</v>
      </c>
      <c r="G27" s="304" t="s">
        <v>143</v>
      </c>
    </row>
    <row r="28" spans="1:7">
      <c r="A28" s="341" t="s">
        <v>14</v>
      </c>
      <c r="B28" s="95" t="s">
        <v>141</v>
      </c>
      <c r="C28" s="71">
        <v>2263</v>
      </c>
      <c r="D28" s="71">
        <v>10430</v>
      </c>
      <c r="E28" s="93">
        <v>4.6100000000000003</v>
      </c>
      <c r="F28" s="71">
        <v>2263</v>
      </c>
      <c r="G28" s="93">
        <v>100</v>
      </c>
    </row>
    <row r="29" spans="1:7">
      <c r="A29" s="341"/>
      <c r="B29" s="95" t="s">
        <v>140</v>
      </c>
      <c r="C29" s="71">
        <v>4294</v>
      </c>
      <c r="D29" s="71">
        <v>4296</v>
      </c>
      <c r="E29" s="93">
        <v>1</v>
      </c>
      <c r="F29" s="72"/>
      <c r="G29" s="96"/>
    </row>
    <row r="30" spans="1:7">
      <c r="A30" s="342"/>
      <c r="B30" s="97" t="s">
        <v>139</v>
      </c>
      <c r="C30" s="102">
        <v>38094</v>
      </c>
      <c r="D30" s="102">
        <v>4416</v>
      </c>
      <c r="E30" s="99">
        <v>0.12</v>
      </c>
      <c r="F30" s="100"/>
      <c r="G30" s="101"/>
    </row>
    <row r="31" spans="1:7">
      <c r="A31" s="348" t="s">
        <v>15</v>
      </c>
      <c r="B31" s="91" t="s">
        <v>141</v>
      </c>
      <c r="C31" s="107">
        <v>723</v>
      </c>
      <c r="D31" s="107">
        <v>4492</v>
      </c>
      <c r="E31" s="108">
        <v>6.21</v>
      </c>
      <c r="F31" s="296">
        <v>723</v>
      </c>
      <c r="G31" s="296">
        <v>100</v>
      </c>
    </row>
    <row r="32" spans="1:7">
      <c r="A32" s="341"/>
      <c r="B32" s="95" t="s">
        <v>140</v>
      </c>
      <c r="C32" s="71">
        <v>711</v>
      </c>
      <c r="D32" s="71">
        <v>1286</v>
      </c>
      <c r="E32" s="93">
        <v>1.81</v>
      </c>
      <c r="F32" s="94"/>
      <c r="G32" s="94"/>
    </row>
    <row r="33" spans="1:7">
      <c r="A33" s="342"/>
      <c r="B33" s="97" t="s">
        <v>139</v>
      </c>
      <c r="C33" s="102">
        <v>11529</v>
      </c>
      <c r="D33" s="102">
        <v>1492</v>
      </c>
      <c r="E33" s="99">
        <v>0.13</v>
      </c>
      <c r="F33" s="109"/>
      <c r="G33" s="109"/>
    </row>
    <row r="34" spans="1:7">
      <c r="A34" s="341" t="s">
        <v>16</v>
      </c>
      <c r="B34" s="95" t="s">
        <v>141</v>
      </c>
      <c r="C34" s="71">
        <v>1849</v>
      </c>
      <c r="D34" s="71">
        <v>9469</v>
      </c>
      <c r="E34" s="93">
        <v>5.12</v>
      </c>
      <c r="F34" s="71">
        <v>1849</v>
      </c>
      <c r="G34" s="93">
        <v>100</v>
      </c>
    </row>
    <row r="35" spans="1:7">
      <c r="A35" s="341"/>
      <c r="B35" s="95" t="s">
        <v>140</v>
      </c>
      <c r="C35" s="71">
        <v>1837</v>
      </c>
      <c r="D35" s="71">
        <v>3676</v>
      </c>
      <c r="E35" s="93">
        <v>2</v>
      </c>
      <c r="F35" s="72"/>
      <c r="G35" s="96"/>
    </row>
    <row r="36" spans="1:7">
      <c r="A36" s="342"/>
      <c r="B36" s="97" t="s">
        <v>139</v>
      </c>
      <c r="C36" s="102">
        <v>1260</v>
      </c>
      <c r="D36" s="102">
        <v>2316</v>
      </c>
      <c r="E36" s="99">
        <v>1.84</v>
      </c>
      <c r="F36" s="100"/>
      <c r="G36" s="101"/>
    </row>
    <row r="37" spans="1:7">
      <c r="A37" s="341" t="s">
        <v>17</v>
      </c>
      <c r="B37" s="95" t="s">
        <v>141</v>
      </c>
      <c r="C37" s="71">
        <v>1142</v>
      </c>
      <c r="D37" s="71">
        <v>5557</v>
      </c>
      <c r="E37" s="93">
        <v>4.87</v>
      </c>
      <c r="F37" s="71">
        <v>1068</v>
      </c>
      <c r="G37" s="93">
        <v>93.52</v>
      </c>
    </row>
    <row r="38" spans="1:7">
      <c r="A38" s="341"/>
      <c r="B38" s="95" t="s">
        <v>140</v>
      </c>
      <c r="C38" s="71">
        <v>934</v>
      </c>
      <c r="D38" s="71">
        <v>2265</v>
      </c>
      <c r="E38" s="93">
        <v>2.4300000000000002</v>
      </c>
      <c r="F38" s="72"/>
      <c r="G38" s="96"/>
    </row>
    <row r="39" spans="1:7">
      <c r="A39" s="342"/>
      <c r="B39" s="97" t="s">
        <v>139</v>
      </c>
      <c r="C39" s="102">
        <v>21982</v>
      </c>
      <c r="D39" s="102">
        <v>2226</v>
      </c>
      <c r="E39" s="99">
        <v>0.1</v>
      </c>
      <c r="F39" s="100"/>
      <c r="G39" s="101"/>
    </row>
    <row r="40" spans="1:7">
      <c r="A40" s="341" t="s">
        <v>142</v>
      </c>
      <c r="B40" s="95" t="s">
        <v>141</v>
      </c>
      <c r="C40" s="71">
        <v>361</v>
      </c>
      <c r="D40" s="71">
        <v>1596</v>
      </c>
      <c r="E40" s="93">
        <v>4.42</v>
      </c>
      <c r="F40" s="71">
        <v>317</v>
      </c>
      <c r="G40" s="93">
        <v>87.81</v>
      </c>
    </row>
    <row r="41" spans="1:7">
      <c r="A41" s="341"/>
      <c r="B41" s="95" t="s">
        <v>140</v>
      </c>
      <c r="C41" s="71">
        <v>380</v>
      </c>
      <c r="D41" s="71">
        <v>738</v>
      </c>
      <c r="E41" s="93">
        <v>1.94</v>
      </c>
      <c r="F41" s="72"/>
      <c r="G41" s="96"/>
    </row>
    <row r="42" spans="1:7">
      <c r="A42" s="342"/>
      <c r="B42" s="97" t="s">
        <v>139</v>
      </c>
      <c r="C42" s="102">
        <v>6861</v>
      </c>
      <c r="D42" s="102">
        <v>2733</v>
      </c>
      <c r="E42" s="99">
        <v>0.4</v>
      </c>
      <c r="F42" s="100"/>
      <c r="G42" s="101"/>
    </row>
    <row r="43" spans="1:7">
      <c r="A43" s="341" t="s">
        <v>19</v>
      </c>
      <c r="B43" s="95" t="s">
        <v>141</v>
      </c>
      <c r="C43" s="71">
        <v>138</v>
      </c>
      <c r="D43" s="71">
        <v>776</v>
      </c>
      <c r="E43" s="93">
        <v>5.62</v>
      </c>
      <c r="F43" s="71">
        <v>138</v>
      </c>
      <c r="G43" s="93">
        <v>100</v>
      </c>
    </row>
    <row r="44" spans="1:7">
      <c r="A44" s="341"/>
      <c r="B44" s="95" t="s">
        <v>140</v>
      </c>
      <c r="C44" s="71">
        <v>154</v>
      </c>
      <c r="D44" s="71">
        <v>254</v>
      </c>
      <c r="E44" s="93">
        <v>1.65</v>
      </c>
      <c r="F44" s="72"/>
      <c r="G44" s="96"/>
    </row>
    <row r="45" spans="1:7">
      <c r="A45" s="341"/>
      <c r="B45" s="95" t="s">
        <v>139</v>
      </c>
      <c r="C45" s="102">
        <v>4054</v>
      </c>
      <c r="D45" s="102">
        <v>442</v>
      </c>
      <c r="E45" s="99">
        <v>0.11</v>
      </c>
      <c r="F45" s="100"/>
      <c r="G45" s="101"/>
    </row>
    <row r="46" spans="1:7">
      <c r="A46" s="348" t="s">
        <v>20</v>
      </c>
      <c r="B46" s="91" t="s">
        <v>141</v>
      </c>
      <c r="C46" s="71">
        <v>433</v>
      </c>
      <c r="D46" s="71">
        <v>1596</v>
      </c>
      <c r="E46" s="93">
        <v>3.69</v>
      </c>
      <c r="F46" s="71">
        <v>307</v>
      </c>
      <c r="G46" s="93">
        <v>70.900000000000006</v>
      </c>
    </row>
    <row r="47" spans="1:7">
      <c r="A47" s="341"/>
      <c r="B47" s="95" t="s">
        <v>140</v>
      </c>
      <c r="C47" s="71">
        <v>403</v>
      </c>
      <c r="D47" s="71">
        <v>665</v>
      </c>
      <c r="E47" s="93">
        <v>1.65</v>
      </c>
      <c r="F47" s="72"/>
      <c r="G47" s="96"/>
    </row>
    <row r="48" spans="1:7">
      <c r="A48" s="342"/>
      <c r="B48" s="97" t="s">
        <v>139</v>
      </c>
      <c r="C48" s="102">
        <v>9913</v>
      </c>
      <c r="D48" s="102">
        <v>2702</v>
      </c>
      <c r="E48" s="99">
        <v>0.27</v>
      </c>
      <c r="F48" s="100"/>
      <c r="G48" s="101"/>
    </row>
    <row r="49" spans="1:7">
      <c r="A49" s="348" t="s">
        <v>21</v>
      </c>
      <c r="B49" s="91" t="s">
        <v>141</v>
      </c>
      <c r="C49" s="107">
        <v>1892</v>
      </c>
      <c r="D49" s="107">
        <v>9061</v>
      </c>
      <c r="E49" s="108">
        <v>4.79</v>
      </c>
      <c r="F49" s="107">
        <v>1892</v>
      </c>
      <c r="G49" s="108">
        <v>100</v>
      </c>
    </row>
    <row r="50" spans="1:7">
      <c r="A50" s="341"/>
      <c r="B50" s="95" t="s">
        <v>140</v>
      </c>
      <c r="C50" s="71">
        <v>1857</v>
      </c>
      <c r="D50" s="71">
        <v>3765</v>
      </c>
      <c r="E50" s="93">
        <v>2.0299999999999998</v>
      </c>
      <c r="F50" s="72"/>
      <c r="G50" s="72"/>
    </row>
    <row r="51" spans="1:7" ht="15.75" thickBot="1">
      <c r="A51" s="349"/>
      <c r="B51" s="297" t="s">
        <v>139</v>
      </c>
      <c r="C51" s="298">
        <v>27906</v>
      </c>
      <c r="D51" s="298">
        <v>3301</v>
      </c>
      <c r="E51" s="299">
        <v>0.12</v>
      </c>
      <c r="F51" s="300"/>
      <c r="G51" s="300"/>
    </row>
    <row r="52" spans="1:7">
      <c r="A52" s="103"/>
      <c r="B52" s="95"/>
      <c r="C52" s="94"/>
      <c r="D52" s="94"/>
      <c r="E52" s="94"/>
      <c r="F52" s="94"/>
      <c r="G52" s="94"/>
    </row>
    <row r="53" spans="1:7">
      <c r="A53" s="104"/>
      <c r="B53" s="95"/>
      <c r="C53" s="94"/>
      <c r="D53" s="94"/>
      <c r="E53" s="94"/>
      <c r="F53" s="94"/>
      <c r="G53" s="94"/>
    </row>
    <row r="54" spans="1:7">
      <c r="A54" s="104"/>
      <c r="B54" s="95"/>
      <c r="C54" s="94"/>
      <c r="D54" s="94"/>
      <c r="E54" s="94"/>
      <c r="F54" s="94"/>
      <c r="G54" s="94"/>
    </row>
    <row r="55" spans="1:7">
      <c r="A55" s="104"/>
      <c r="B55" s="95"/>
      <c r="C55" s="94"/>
      <c r="D55" s="94"/>
      <c r="E55" s="94"/>
      <c r="F55" s="94"/>
      <c r="G55" s="94"/>
    </row>
    <row r="56" spans="1:7">
      <c r="A56" s="104"/>
      <c r="B56" s="95"/>
      <c r="C56" s="94"/>
      <c r="D56" s="94"/>
      <c r="E56" s="94"/>
      <c r="F56" s="94"/>
      <c r="G56" s="94"/>
    </row>
    <row r="57" spans="1:7">
      <c r="A57" s="104"/>
      <c r="B57" s="95"/>
      <c r="C57" s="94"/>
      <c r="D57" s="94"/>
      <c r="E57" s="94"/>
      <c r="F57" s="94"/>
      <c r="G57" s="94"/>
    </row>
    <row r="58" spans="1:7">
      <c r="A58" s="104"/>
      <c r="B58" s="95"/>
      <c r="C58" s="94"/>
      <c r="D58" s="94"/>
      <c r="E58" s="94"/>
      <c r="F58" s="94"/>
      <c r="G58" s="94"/>
    </row>
    <row r="59" spans="1:7">
      <c r="A59" s="104"/>
      <c r="B59" s="95"/>
      <c r="C59" s="94"/>
      <c r="D59" s="94"/>
      <c r="E59" s="94"/>
      <c r="F59" s="94"/>
      <c r="G59" s="94"/>
    </row>
    <row r="60" spans="1:7">
      <c r="A60" s="104"/>
      <c r="B60" s="95"/>
      <c r="C60" s="94"/>
      <c r="D60" s="94"/>
      <c r="E60" s="94"/>
      <c r="F60" s="94"/>
      <c r="G60" s="94"/>
    </row>
    <row r="61" spans="1:7">
      <c r="A61" s="104"/>
      <c r="B61" s="95"/>
      <c r="C61" s="94"/>
      <c r="D61" s="94"/>
      <c r="E61" s="94"/>
      <c r="F61" s="94"/>
      <c r="G61" s="94"/>
    </row>
    <row r="62" spans="1:7">
      <c r="A62" s="104"/>
      <c r="B62" s="95"/>
      <c r="C62" s="94"/>
      <c r="D62" s="94"/>
      <c r="E62" s="94"/>
      <c r="F62" s="94"/>
      <c r="G62" s="94"/>
    </row>
    <row r="63" spans="1:7">
      <c r="A63" s="104"/>
      <c r="B63" s="95"/>
      <c r="C63" s="94"/>
      <c r="D63" s="94"/>
      <c r="E63" s="94"/>
      <c r="F63" s="94"/>
      <c r="G63" s="94"/>
    </row>
    <row r="64" spans="1:7">
      <c r="A64" s="104"/>
      <c r="B64" s="95"/>
      <c r="C64" s="94"/>
      <c r="D64" s="94"/>
      <c r="E64" s="94"/>
      <c r="F64" s="94"/>
      <c r="G64" s="94"/>
    </row>
    <row r="65" spans="1:7">
      <c r="A65" s="104"/>
      <c r="B65" s="95"/>
      <c r="C65" s="94"/>
      <c r="D65" s="94"/>
      <c r="E65" s="94"/>
      <c r="F65" s="94"/>
      <c r="G65" s="94"/>
    </row>
    <row r="66" spans="1:7">
      <c r="A66" s="104"/>
      <c r="B66" s="95"/>
      <c r="C66" s="94"/>
      <c r="D66" s="94"/>
      <c r="E66" s="94"/>
      <c r="F66" s="94"/>
      <c r="G66" s="94"/>
    </row>
    <row r="67" spans="1:7">
      <c r="A67" s="104"/>
      <c r="B67" s="95"/>
      <c r="C67" s="94"/>
      <c r="D67" s="94"/>
      <c r="E67" s="94"/>
      <c r="F67" s="94"/>
      <c r="G67" s="94"/>
    </row>
    <row r="68" spans="1:7">
      <c r="A68" s="104"/>
      <c r="B68" s="95"/>
      <c r="C68" s="94"/>
      <c r="D68" s="94"/>
      <c r="E68" s="94"/>
      <c r="F68" s="94"/>
      <c r="G68" s="94"/>
    </row>
    <row r="69" spans="1:7">
      <c r="A69" s="104"/>
      <c r="B69" s="95"/>
      <c r="C69" s="94"/>
      <c r="D69" s="94"/>
      <c r="E69" s="94"/>
      <c r="F69" s="94"/>
      <c r="G69" s="94"/>
    </row>
    <row r="70" spans="1:7">
      <c r="A70" s="104"/>
      <c r="B70" s="95"/>
      <c r="C70" s="94"/>
      <c r="D70" s="94"/>
      <c r="E70" s="94"/>
      <c r="F70" s="94"/>
      <c r="G70" s="94"/>
    </row>
    <row r="71" spans="1:7">
      <c r="A71" s="104"/>
      <c r="B71" s="95"/>
      <c r="C71" s="94"/>
      <c r="D71" s="94"/>
      <c r="E71" s="94"/>
      <c r="F71" s="94"/>
      <c r="G71" s="94"/>
    </row>
    <row r="72" spans="1:7">
      <c r="A72" s="104"/>
      <c r="B72" s="95"/>
      <c r="C72" s="94"/>
      <c r="D72" s="94"/>
      <c r="E72" s="94"/>
      <c r="F72" s="94"/>
      <c r="G72" s="94"/>
    </row>
    <row r="73" spans="1:7">
      <c r="A73" s="104"/>
      <c r="B73" s="95"/>
      <c r="C73" s="94"/>
      <c r="D73" s="94"/>
      <c r="E73" s="94"/>
      <c r="F73" s="94"/>
      <c r="G73" s="94"/>
    </row>
    <row r="74" spans="1:7">
      <c r="A74" s="104"/>
      <c r="B74" s="95"/>
      <c r="C74" s="94"/>
      <c r="D74" s="94"/>
      <c r="E74" s="94"/>
      <c r="F74" s="94"/>
      <c r="G74" s="94"/>
    </row>
    <row r="75" spans="1:7">
      <c r="A75" s="104"/>
      <c r="B75" s="95"/>
      <c r="C75" s="94"/>
      <c r="D75" s="94"/>
      <c r="E75" s="94"/>
      <c r="F75" s="94"/>
      <c r="G75" s="94"/>
    </row>
    <row r="76" spans="1:7">
      <c r="A76" s="104"/>
      <c r="B76" s="95"/>
      <c r="C76" s="94"/>
      <c r="D76" s="94"/>
      <c r="E76" s="94"/>
      <c r="F76" s="94"/>
      <c r="G76" s="94"/>
    </row>
    <row r="77" spans="1:7">
      <c r="A77" s="104"/>
      <c r="B77" s="95"/>
      <c r="C77" s="94"/>
      <c r="D77" s="94"/>
      <c r="E77" s="94"/>
      <c r="F77" s="94"/>
      <c r="G77" s="94"/>
    </row>
    <row r="78" spans="1:7">
      <c r="A78" s="104"/>
      <c r="B78" s="95"/>
      <c r="C78" s="94"/>
      <c r="D78" s="94"/>
      <c r="E78" s="94"/>
      <c r="F78" s="94"/>
      <c r="G78" s="94"/>
    </row>
    <row r="79" spans="1:7">
      <c r="A79" s="104"/>
      <c r="B79" s="95"/>
      <c r="C79" s="94"/>
      <c r="D79" s="94"/>
      <c r="E79" s="94"/>
      <c r="F79" s="94"/>
      <c r="G79" s="94"/>
    </row>
    <row r="80" spans="1:7">
      <c r="A80" s="104"/>
      <c r="B80" s="95"/>
      <c r="C80" s="94"/>
      <c r="D80" s="94"/>
      <c r="E80" s="94"/>
      <c r="F80" s="94"/>
      <c r="G80" s="94"/>
    </row>
    <row r="81" spans="1:7">
      <c r="A81" s="104"/>
      <c r="B81" s="95"/>
      <c r="C81" s="94"/>
      <c r="D81" s="94"/>
      <c r="E81" s="94"/>
      <c r="F81" s="94"/>
      <c r="G81" s="94"/>
    </row>
    <row r="82" spans="1:7">
      <c r="A82" s="104"/>
      <c r="B82" s="95"/>
      <c r="C82" s="94"/>
      <c r="D82" s="94"/>
      <c r="E82" s="94"/>
      <c r="F82" s="94"/>
      <c r="G82" s="94"/>
    </row>
    <row r="83" spans="1:7">
      <c r="A83" s="104"/>
      <c r="B83" s="95"/>
      <c r="C83" s="94"/>
      <c r="D83" s="94"/>
      <c r="E83" s="94"/>
      <c r="F83" s="94"/>
      <c r="G83" s="94"/>
    </row>
    <row r="84" spans="1:7">
      <c r="A84" s="104"/>
      <c r="B84" s="95"/>
      <c r="C84" s="94"/>
      <c r="D84" s="94"/>
      <c r="E84" s="94"/>
      <c r="F84" s="94"/>
      <c r="G84" s="94"/>
    </row>
    <row r="85" spans="1:7">
      <c r="A85" s="104"/>
      <c r="B85" s="95"/>
      <c r="C85" s="94"/>
      <c r="D85" s="94"/>
      <c r="E85" s="94"/>
      <c r="F85" s="94"/>
      <c r="G85" s="94"/>
    </row>
    <row r="86" spans="1:7">
      <c r="A86" s="104"/>
      <c r="B86" s="95"/>
      <c r="C86" s="94"/>
      <c r="D86" s="94"/>
      <c r="E86" s="94"/>
      <c r="F86" s="94"/>
      <c r="G86" s="94"/>
    </row>
  </sheetData>
  <mergeCells count="17">
    <mergeCell ref="A37:A39"/>
    <mergeCell ref="A40:A42"/>
    <mergeCell ref="A43:A45"/>
    <mergeCell ref="A46:A48"/>
    <mergeCell ref="A49:A51"/>
    <mergeCell ref="A34:A36"/>
    <mergeCell ref="A1:G1"/>
    <mergeCell ref="A3:A5"/>
    <mergeCell ref="A6:A8"/>
    <mergeCell ref="A9:A11"/>
    <mergeCell ref="A12:A14"/>
    <mergeCell ref="A15:A17"/>
    <mergeCell ref="A18:A20"/>
    <mergeCell ref="A21:A23"/>
    <mergeCell ref="A24:A26"/>
    <mergeCell ref="A28:A30"/>
    <mergeCell ref="A31:A33"/>
  </mergeCells>
  <pageMargins left="0.7" right="0.7" top="0.75" bottom="0.75" header="0.3" footer="0.3"/>
  <pageSetup paperSize="9" orientation="landscape" r:id="rId1"/>
  <rowBreaks count="1" manualBreakCount="1">
    <brk id="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3"/>
  <sheetViews>
    <sheetView tabSelected="1" topLeftCell="A34" workbookViewId="0">
      <selection activeCell="I35" sqref="I35"/>
    </sheetView>
  </sheetViews>
  <sheetFormatPr defaultRowHeight="15"/>
  <cols>
    <col min="1" max="1" width="17.140625" style="51" customWidth="1"/>
    <col min="2" max="2" width="9.140625" style="51"/>
    <col min="3" max="3" width="15" style="51" customWidth="1"/>
    <col min="4" max="4" width="13.42578125" style="51" customWidth="1"/>
    <col min="5" max="5" width="12.7109375" style="51" customWidth="1"/>
    <col min="6" max="6" width="13.5703125" style="51" customWidth="1"/>
    <col min="7" max="7" width="13.7109375" style="51" customWidth="1"/>
    <col min="8" max="8" width="15.42578125" style="51" customWidth="1"/>
    <col min="9" max="10" width="13.28515625" style="51" customWidth="1"/>
    <col min="11" max="256" width="9.140625" style="51"/>
    <col min="257" max="257" width="15.85546875" style="51" customWidth="1"/>
    <col min="258" max="258" width="9.140625" style="51"/>
    <col min="259" max="259" width="14.5703125" style="51" customWidth="1"/>
    <col min="260" max="260" width="13.42578125" style="51" customWidth="1"/>
    <col min="261" max="261" width="12.7109375" style="51" customWidth="1"/>
    <col min="262" max="262" width="13.5703125" style="51" customWidth="1"/>
    <col min="263" max="263" width="13.7109375" style="51" customWidth="1"/>
    <col min="264" max="264" width="16.85546875" style="51" customWidth="1"/>
    <col min="265" max="266" width="13.28515625" style="51" customWidth="1"/>
    <col min="267" max="512" width="9.140625" style="51"/>
    <col min="513" max="513" width="15.85546875" style="51" customWidth="1"/>
    <col min="514" max="514" width="9.140625" style="51"/>
    <col min="515" max="515" width="14.5703125" style="51" customWidth="1"/>
    <col min="516" max="516" width="13.42578125" style="51" customWidth="1"/>
    <col min="517" max="517" width="12.7109375" style="51" customWidth="1"/>
    <col min="518" max="518" width="13.5703125" style="51" customWidth="1"/>
    <col min="519" max="519" width="13.7109375" style="51" customWidth="1"/>
    <col min="520" max="520" width="16.85546875" style="51" customWidth="1"/>
    <col min="521" max="522" width="13.28515625" style="51" customWidth="1"/>
    <col min="523" max="768" width="9.140625" style="51"/>
    <col min="769" max="769" width="15.85546875" style="51" customWidth="1"/>
    <col min="770" max="770" width="9.140625" style="51"/>
    <col min="771" max="771" width="14.5703125" style="51" customWidth="1"/>
    <col min="772" max="772" width="13.42578125" style="51" customWidth="1"/>
    <col min="773" max="773" width="12.7109375" style="51" customWidth="1"/>
    <col min="774" max="774" width="13.5703125" style="51" customWidth="1"/>
    <col min="775" max="775" width="13.7109375" style="51" customWidth="1"/>
    <col min="776" max="776" width="16.85546875" style="51" customWidth="1"/>
    <col min="777" max="778" width="13.28515625" style="51" customWidth="1"/>
    <col min="779" max="1024" width="9.140625" style="51"/>
    <col min="1025" max="1025" width="15.85546875" style="51" customWidth="1"/>
    <col min="1026" max="1026" width="9.140625" style="51"/>
    <col min="1027" max="1027" width="14.5703125" style="51" customWidth="1"/>
    <col min="1028" max="1028" width="13.42578125" style="51" customWidth="1"/>
    <col min="1029" max="1029" width="12.7109375" style="51" customWidth="1"/>
    <col min="1030" max="1030" width="13.5703125" style="51" customWidth="1"/>
    <col min="1031" max="1031" width="13.7109375" style="51" customWidth="1"/>
    <col min="1032" max="1032" width="16.85546875" style="51" customWidth="1"/>
    <col min="1033" max="1034" width="13.28515625" style="51" customWidth="1"/>
    <col min="1035" max="1280" width="9.140625" style="51"/>
    <col min="1281" max="1281" width="15.85546875" style="51" customWidth="1"/>
    <col min="1282" max="1282" width="9.140625" style="51"/>
    <col min="1283" max="1283" width="14.5703125" style="51" customWidth="1"/>
    <col min="1284" max="1284" width="13.42578125" style="51" customWidth="1"/>
    <col min="1285" max="1285" width="12.7109375" style="51" customWidth="1"/>
    <col min="1286" max="1286" width="13.5703125" style="51" customWidth="1"/>
    <col min="1287" max="1287" width="13.7109375" style="51" customWidth="1"/>
    <col min="1288" max="1288" width="16.85546875" style="51" customWidth="1"/>
    <col min="1289" max="1290" width="13.28515625" style="51" customWidth="1"/>
    <col min="1291" max="1536" width="9.140625" style="51"/>
    <col min="1537" max="1537" width="15.85546875" style="51" customWidth="1"/>
    <col min="1538" max="1538" width="9.140625" style="51"/>
    <col min="1539" max="1539" width="14.5703125" style="51" customWidth="1"/>
    <col min="1540" max="1540" width="13.42578125" style="51" customWidth="1"/>
    <col min="1541" max="1541" width="12.7109375" style="51" customWidth="1"/>
    <col min="1542" max="1542" width="13.5703125" style="51" customWidth="1"/>
    <col min="1543" max="1543" width="13.7109375" style="51" customWidth="1"/>
    <col min="1544" max="1544" width="16.85546875" style="51" customWidth="1"/>
    <col min="1545" max="1546" width="13.28515625" style="51" customWidth="1"/>
    <col min="1547" max="1792" width="9.140625" style="51"/>
    <col min="1793" max="1793" width="15.85546875" style="51" customWidth="1"/>
    <col min="1794" max="1794" width="9.140625" style="51"/>
    <col min="1795" max="1795" width="14.5703125" style="51" customWidth="1"/>
    <col min="1796" max="1796" width="13.42578125" style="51" customWidth="1"/>
    <col min="1797" max="1797" width="12.7109375" style="51" customWidth="1"/>
    <col min="1798" max="1798" width="13.5703125" style="51" customWidth="1"/>
    <col min="1799" max="1799" width="13.7109375" style="51" customWidth="1"/>
    <col min="1800" max="1800" width="16.85546875" style="51" customWidth="1"/>
    <col min="1801" max="1802" width="13.28515625" style="51" customWidth="1"/>
    <col min="1803" max="2048" width="9.140625" style="51"/>
    <col min="2049" max="2049" width="15.85546875" style="51" customWidth="1"/>
    <col min="2050" max="2050" width="9.140625" style="51"/>
    <col min="2051" max="2051" width="14.5703125" style="51" customWidth="1"/>
    <col min="2052" max="2052" width="13.42578125" style="51" customWidth="1"/>
    <col min="2053" max="2053" width="12.7109375" style="51" customWidth="1"/>
    <col min="2054" max="2054" width="13.5703125" style="51" customWidth="1"/>
    <col min="2055" max="2055" width="13.7109375" style="51" customWidth="1"/>
    <col min="2056" max="2056" width="16.85546875" style="51" customWidth="1"/>
    <col min="2057" max="2058" width="13.28515625" style="51" customWidth="1"/>
    <col min="2059" max="2304" width="9.140625" style="51"/>
    <col min="2305" max="2305" width="15.85546875" style="51" customWidth="1"/>
    <col min="2306" max="2306" width="9.140625" style="51"/>
    <col min="2307" max="2307" width="14.5703125" style="51" customWidth="1"/>
    <col min="2308" max="2308" width="13.42578125" style="51" customWidth="1"/>
    <col min="2309" max="2309" width="12.7109375" style="51" customWidth="1"/>
    <col min="2310" max="2310" width="13.5703125" style="51" customWidth="1"/>
    <col min="2311" max="2311" width="13.7109375" style="51" customWidth="1"/>
    <col min="2312" max="2312" width="16.85546875" style="51" customWidth="1"/>
    <col min="2313" max="2314" width="13.28515625" style="51" customWidth="1"/>
    <col min="2315" max="2560" width="9.140625" style="51"/>
    <col min="2561" max="2561" width="15.85546875" style="51" customWidth="1"/>
    <col min="2562" max="2562" width="9.140625" style="51"/>
    <col min="2563" max="2563" width="14.5703125" style="51" customWidth="1"/>
    <col min="2564" max="2564" width="13.42578125" style="51" customWidth="1"/>
    <col min="2565" max="2565" width="12.7109375" style="51" customWidth="1"/>
    <col min="2566" max="2566" width="13.5703125" style="51" customWidth="1"/>
    <col min="2567" max="2567" width="13.7109375" style="51" customWidth="1"/>
    <col min="2568" max="2568" width="16.85546875" style="51" customWidth="1"/>
    <col min="2569" max="2570" width="13.28515625" style="51" customWidth="1"/>
    <col min="2571" max="2816" width="9.140625" style="51"/>
    <col min="2817" max="2817" width="15.85546875" style="51" customWidth="1"/>
    <col min="2818" max="2818" width="9.140625" style="51"/>
    <col min="2819" max="2819" width="14.5703125" style="51" customWidth="1"/>
    <col min="2820" max="2820" width="13.42578125" style="51" customWidth="1"/>
    <col min="2821" max="2821" width="12.7109375" style="51" customWidth="1"/>
    <col min="2822" max="2822" width="13.5703125" style="51" customWidth="1"/>
    <col min="2823" max="2823" width="13.7109375" style="51" customWidth="1"/>
    <col min="2824" max="2824" width="16.85546875" style="51" customWidth="1"/>
    <col min="2825" max="2826" width="13.28515625" style="51" customWidth="1"/>
    <col min="2827" max="3072" width="9.140625" style="51"/>
    <col min="3073" max="3073" width="15.85546875" style="51" customWidth="1"/>
    <col min="3074" max="3074" width="9.140625" style="51"/>
    <col min="3075" max="3075" width="14.5703125" style="51" customWidth="1"/>
    <col min="3076" max="3076" width="13.42578125" style="51" customWidth="1"/>
    <col min="3077" max="3077" width="12.7109375" style="51" customWidth="1"/>
    <col min="3078" max="3078" width="13.5703125" style="51" customWidth="1"/>
    <col min="3079" max="3079" width="13.7109375" style="51" customWidth="1"/>
    <col min="3080" max="3080" width="16.85546875" style="51" customWidth="1"/>
    <col min="3081" max="3082" width="13.28515625" style="51" customWidth="1"/>
    <col min="3083" max="3328" width="9.140625" style="51"/>
    <col min="3329" max="3329" width="15.85546875" style="51" customWidth="1"/>
    <col min="3330" max="3330" width="9.140625" style="51"/>
    <col min="3331" max="3331" width="14.5703125" style="51" customWidth="1"/>
    <col min="3332" max="3332" width="13.42578125" style="51" customWidth="1"/>
    <col min="3333" max="3333" width="12.7109375" style="51" customWidth="1"/>
    <col min="3334" max="3334" width="13.5703125" style="51" customWidth="1"/>
    <col min="3335" max="3335" width="13.7109375" style="51" customWidth="1"/>
    <col min="3336" max="3336" width="16.85546875" style="51" customWidth="1"/>
    <col min="3337" max="3338" width="13.28515625" style="51" customWidth="1"/>
    <col min="3339" max="3584" width="9.140625" style="51"/>
    <col min="3585" max="3585" width="15.85546875" style="51" customWidth="1"/>
    <col min="3586" max="3586" width="9.140625" style="51"/>
    <col min="3587" max="3587" width="14.5703125" style="51" customWidth="1"/>
    <col min="3588" max="3588" width="13.42578125" style="51" customWidth="1"/>
    <col min="3589" max="3589" width="12.7109375" style="51" customWidth="1"/>
    <col min="3590" max="3590" width="13.5703125" style="51" customWidth="1"/>
    <col min="3591" max="3591" width="13.7109375" style="51" customWidth="1"/>
    <col min="3592" max="3592" width="16.85546875" style="51" customWidth="1"/>
    <col min="3593" max="3594" width="13.28515625" style="51" customWidth="1"/>
    <col min="3595" max="3840" width="9.140625" style="51"/>
    <col min="3841" max="3841" width="15.85546875" style="51" customWidth="1"/>
    <col min="3842" max="3842" width="9.140625" style="51"/>
    <col min="3843" max="3843" width="14.5703125" style="51" customWidth="1"/>
    <col min="3844" max="3844" width="13.42578125" style="51" customWidth="1"/>
    <col min="3845" max="3845" width="12.7109375" style="51" customWidth="1"/>
    <col min="3846" max="3846" width="13.5703125" style="51" customWidth="1"/>
    <col min="3847" max="3847" width="13.7109375" style="51" customWidth="1"/>
    <col min="3848" max="3848" width="16.85546875" style="51" customWidth="1"/>
    <col min="3849" max="3850" width="13.28515625" style="51" customWidth="1"/>
    <col min="3851" max="4096" width="9.140625" style="51"/>
    <col min="4097" max="4097" width="15.85546875" style="51" customWidth="1"/>
    <col min="4098" max="4098" width="9.140625" style="51"/>
    <col min="4099" max="4099" width="14.5703125" style="51" customWidth="1"/>
    <col min="4100" max="4100" width="13.42578125" style="51" customWidth="1"/>
    <col min="4101" max="4101" width="12.7109375" style="51" customWidth="1"/>
    <col min="4102" max="4102" width="13.5703125" style="51" customWidth="1"/>
    <col min="4103" max="4103" width="13.7109375" style="51" customWidth="1"/>
    <col min="4104" max="4104" width="16.85546875" style="51" customWidth="1"/>
    <col min="4105" max="4106" width="13.28515625" style="51" customWidth="1"/>
    <col min="4107" max="4352" width="9.140625" style="51"/>
    <col min="4353" max="4353" width="15.85546875" style="51" customWidth="1"/>
    <col min="4354" max="4354" width="9.140625" style="51"/>
    <col min="4355" max="4355" width="14.5703125" style="51" customWidth="1"/>
    <col min="4356" max="4356" width="13.42578125" style="51" customWidth="1"/>
    <col min="4357" max="4357" width="12.7109375" style="51" customWidth="1"/>
    <col min="4358" max="4358" width="13.5703125" style="51" customWidth="1"/>
    <col min="4359" max="4359" width="13.7109375" style="51" customWidth="1"/>
    <col min="4360" max="4360" width="16.85546875" style="51" customWidth="1"/>
    <col min="4361" max="4362" width="13.28515625" style="51" customWidth="1"/>
    <col min="4363" max="4608" width="9.140625" style="51"/>
    <col min="4609" max="4609" width="15.85546875" style="51" customWidth="1"/>
    <col min="4610" max="4610" width="9.140625" style="51"/>
    <col min="4611" max="4611" width="14.5703125" style="51" customWidth="1"/>
    <col min="4612" max="4612" width="13.42578125" style="51" customWidth="1"/>
    <col min="4613" max="4613" width="12.7109375" style="51" customWidth="1"/>
    <col min="4614" max="4614" width="13.5703125" style="51" customWidth="1"/>
    <col min="4615" max="4615" width="13.7109375" style="51" customWidth="1"/>
    <col min="4616" max="4616" width="16.85546875" style="51" customWidth="1"/>
    <col min="4617" max="4618" width="13.28515625" style="51" customWidth="1"/>
    <col min="4619" max="4864" width="9.140625" style="51"/>
    <col min="4865" max="4865" width="15.85546875" style="51" customWidth="1"/>
    <col min="4866" max="4866" width="9.140625" style="51"/>
    <col min="4867" max="4867" width="14.5703125" style="51" customWidth="1"/>
    <col min="4868" max="4868" width="13.42578125" style="51" customWidth="1"/>
    <col min="4869" max="4869" width="12.7109375" style="51" customWidth="1"/>
    <col min="4870" max="4870" width="13.5703125" style="51" customWidth="1"/>
    <col min="4871" max="4871" width="13.7109375" style="51" customWidth="1"/>
    <col min="4872" max="4872" width="16.85546875" style="51" customWidth="1"/>
    <col min="4873" max="4874" width="13.28515625" style="51" customWidth="1"/>
    <col min="4875" max="5120" width="9.140625" style="51"/>
    <col min="5121" max="5121" width="15.85546875" style="51" customWidth="1"/>
    <col min="5122" max="5122" width="9.140625" style="51"/>
    <col min="5123" max="5123" width="14.5703125" style="51" customWidth="1"/>
    <col min="5124" max="5124" width="13.42578125" style="51" customWidth="1"/>
    <col min="5125" max="5125" width="12.7109375" style="51" customWidth="1"/>
    <col min="5126" max="5126" width="13.5703125" style="51" customWidth="1"/>
    <col min="5127" max="5127" width="13.7109375" style="51" customWidth="1"/>
    <col min="5128" max="5128" width="16.85546875" style="51" customWidth="1"/>
    <col min="5129" max="5130" width="13.28515625" style="51" customWidth="1"/>
    <col min="5131" max="5376" width="9.140625" style="51"/>
    <col min="5377" max="5377" width="15.85546875" style="51" customWidth="1"/>
    <col min="5378" max="5378" width="9.140625" style="51"/>
    <col min="5379" max="5379" width="14.5703125" style="51" customWidth="1"/>
    <col min="5380" max="5380" width="13.42578125" style="51" customWidth="1"/>
    <col min="5381" max="5381" width="12.7109375" style="51" customWidth="1"/>
    <col min="5382" max="5382" width="13.5703125" style="51" customWidth="1"/>
    <col min="5383" max="5383" width="13.7109375" style="51" customWidth="1"/>
    <col min="5384" max="5384" width="16.85546875" style="51" customWidth="1"/>
    <col min="5385" max="5386" width="13.28515625" style="51" customWidth="1"/>
    <col min="5387" max="5632" width="9.140625" style="51"/>
    <col min="5633" max="5633" width="15.85546875" style="51" customWidth="1"/>
    <col min="5634" max="5634" width="9.140625" style="51"/>
    <col min="5635" max="5635" width="14.5703125" style="51" customWidth="1"/>
    <col min="5636" max="5636" width="13.42578125" style="51" customWidth="1"/>
    <col min="5637" max="5637" width="12.7109375" style="51" customWidth="1"/>
    <col min="5638" max="5638" width="13.5703125" style="51" customWidth="1"/>
    <col min="5639" max="5639" width="13.7109375" style="51" customWidth="1"/>
    <col min="5640" max="5640" width="16.85546875" style="51" customWidth="1"/>
    <col min="5641" max="5642" width="13.28515625" style="51" customWidth="1"/>
    <col min="5643" max="5888" width="9.140625" style="51"/>
    <col min="5889" max="5889" width="15.85546875" style="51" customWidth="1"/>
    <col min="5890" max="5890" width="9.140625" style="51"/>
    <col min="5891" max="5891" width="14.5703125" style="51" customWidth="1"/>
    <col min="5892" max="5892" width="13.42578125" style="51" customWidth="1"/>
    <col min="5893" max="5893" width="12.7109375" style="51" customWidth="1"/>
    <col min="5894" max="5894" width="13.5703125" style="51" customWidth="1"/>
    <col min="5895" max="5895" width="13.7109375" style="51" customWidth="1"/>
    <col min="5896" max="5896" width="16.85546875" style="51" customWidth="1"/>
    <col min="5897" max="5898" width="13.28515625" style="51" customWidth="1"/>
    <col min="5899" max="6144" width="9.140625" style="51"/>
    <col min="6145" max="6145" width="15.85546875" style="51" customWidth="1"/>
    <col min="6146" max="6146" width="9.140625" style="51"/>
    <col min="6147" max="6147" width="14.5703125" style="51" customWidth="1"/>
    <col min="6148" max="6148" width="13.42578125" style="51" customWidth="1"/>
    <col min="6149" max="6149" width="12.7109375" style="51" customWidth="1"/>
    <col min="6150" max="6150" width="13.5703125" style="51" customWidth="1"/>
    <col min="6151" max="6151" width="13.7109375" style="51" customWidth="1"/>
    <col min="6152" max="6152" width="16.85546875" style="51" customWidth="1"/>
    <col min="6153" max="6154" width="13.28515625" style="51" customWidth="1"/>
    <col min="6155" max="6400" width="9.140625" style="51"/>
    <col min="6401" max="6401" width="15.85546875" style="51" customWidth="1"/>
    <col min="6402" max="6402" width="9.140625" style="51"/>
    <col min="6403" max="6403" width="14.5703125" style="51" customWidth="1"/>
    <col min="6404" max="6404" width="13.42578125" style="51" customWidth="1"/>
    <col min="6405" max="6405" width="12.7109375" style="51" customWidth="1"/>
    <col min="6406" max="6406" width="13.5703125" style="51" customWidth="1"/>
    <col min="6407" max="6407" width="13.7109375" style="51" customWidth="1"/>
    <col min="6408" max="6408" width="16.85546875" style="51" customWidth="1"/>
    <col min="6409" max="6410" width="13.28515625" style="51" customWidth="1"/>
    <col min="6411" max="6656" width="9.140625" style="51"/>
    <col min="6657" max="6657" width="15.85546875" style="51" customWidth="1"/>
    <col min="6658" max="6658" width="9.140625" style="51"/>
    <col min="6659" max="6659" width="14.5703125" style="51" customWidth="1"/>
    <col min="6660" max="6660" width="13.42578125" style="51" customWidth="1"/>
    <col min="6661" max="6661" width="12.7109375" style="51" customWidth="1"/>
    <col min="6662" max="6662" width="13.5703125" style="51" customWidth="1"/>
    <col min="6663" max="6663" width="13.7109375" style="51" customWidth="1"/>
    <col min="6664" max="6664" width="16.85546875" style="51" customWidth="1"/>
    <col min="6665" max="6666" width="13.28515625" style="51" customWidth="1"/>
    <col min="6667" max="6912" width="9.140625" style="51"/>
    <col min="6913" max="6913" width="15.85546875" style="51" customWidth="1"/>
    <col min="6914" max="6914" width="9.140625" style="51"/>
    <col min="6915" max="6915" width="14.5703125" style="51" customWidth="1"/>
    <col min="6916" max="6916" width="13.42578125" style="51" customWidth="1"/>
    <col min="6917" max="6917" width="12.7109375" style="51" customWidth="1"/>
    <col min="6918" max="6918" width="13.5703125" style="51" customWidth="1"/>
    <col min="6919" max="6919" width="13.7109375" style="51" customWidth="1"/>
    <col min="6920" max="6920" width="16.85546875" style="51" customWidth="1"/>
    <col min="6921" max="6922" width="13.28515625" style="51" customWidth="1"/>
    <col min="6923" max="7168" width="9.140625" style="51"/>
    <col min="7169" max="7169" width="15.85546875" style="51" customWidth="1"/>
    <col min="7170" max="7170" width="9.140625" style="51"/>
    <col min="7171" max="7171" width="14.5703125" style="51" customWidth="1"/>
    <col min="7172" max="7172" width="13.42578125" style="51" customWidth="1"/>
    <col min="7173" max="7173" width="12.7109375" style="51" customWidth="1"/>
    <col min="7174" max="7174" width="13.5703125" style="51" customWidth="1"/>
    <col min="7175" max="7175" width="13.7109375" style="51" customWidth="1"/>
    <col min="7176" max="7176" width="16.85546875" style="51" customWidth="1"/>
    <col min="7177" max="7178" width="13.28515625" style="51" customWidth="1"/>
    <col min="7179" max="7424" width="9.140625" style="51"/>
    <col min="7425" max="7425" width="15.85546875" style="51" customWidth="1"/>
    <col min="7426" max="7426" width="9.140625" style="51"/>
    <col min="7427" max="7427" width="14.5703125" style="51" customWidth="1"/>
    <col min="7428" max="7428" width="13.42578125" style="51" customWidth="1"/>
    <col min="7429" max="7429" width="12.7109375" style="51" customWidth="1"/>
    <col min="7430" max="7430" width="13.5703125" style="51" customWidth="1"/>
    <col min="7431" max="7431" width="13.7109375" style="51" customWidth="1"/>
    <col min="7432" max="7432" width="16.85546875" style="51" customWidth="1"/>
    <col min="7433" max="7434" width="13.28515625" style="51" customWidth="1"/>
    <col min="7435" max="7680" width="9.140625" style="51"/>
    <col min="7681" max="7681" width="15.85546875" style="51" customWidth="1"/>
    <col min="7682" max="7682" width="9.140625" style="51"/>
    <col min="7683" max="7683" width="14.5703125" style="51" customWidth="1"/>
    <col min="7684" max="7684" width="13.42578125" style="51" customWidth="1"/>
    <col min="7685" max="7685" width="12.7109375" style="51" customWidth="1"/>
    <col min="7686" max="7686" width="13.5703125" style="51" customWidth="1"/>
    <col min="7687" max="7687" width="13.7109375" style="51" customWidth="1"/>
    <col min="7688" max="7688" width="16.85546875" style="51" customWidth="1"/>
    <col min="7689" max="7690" width="13.28515625" style="51" customWidth="1"/>
    <col min="7691" max="7936" width="9.140625" style="51"/>
    <col min="7937" max="7937" width="15.85546875" style="51" customWidth="1"/>
    <col min="7938" max="7938" width="9.140625" style="51"/>
    <col min="7939" max="7939" width="14.5703125" style="51" customWidth="1"/>
    <col min="7940" max="7940" width="13.42578125" style="51" customWidth="1"/>
    <col min="7941" max="7941" width="12.7109375" style="51" customWidth="1"/>
    <col min="7942" max="7942" width="13.5703125" style="51" customWidth="1"/>
    <col min="7943" max="7943" width="13.7109375" style="51" customWidth="1"/>
    <col min="7944" max="7944" width="16.85546875" style="51" customWidth="1"/>
    <col min="7945" max="7946" width="13.28515625" style="51" customWidth="1"/>
    <col min="7947" max="8192" width="9.140625" style="51"/>
    <col min="8193" max="8193" width="15.85546875" style="51" customWidth="1"/>
    <col min="8194" max="8194" width="9.140625" style="51"/>
    <col min="8195" max="8195" width="14.5703125" style="51" customWidth="1"/>
    <col min="8196" max="8196" width="13.42578125" style="51" customWidth="1"/>
    <col min="8197" max="8197" width="12.7109375" style="51" customWidth="1"/>
    <col min="8198" max="8198" width="13.5703125" style="51" customWidth="1"/>
    <col min="8199" max="8199" width="13.7109375" style="51" customWidth="1"/>
    <col min="8200" max="8200" width="16.85546875" style="51" customWidth="1"/>
    <col min="8201" max="8202" width="13.28515625" style="51" customWidth="1"/>
    <col min="8203" max="8448" width="9.140625" style="51"/>
    <col min="8449" max="8449" width="15.85546875" style="51" customWidth="1"/>
    <col min="8450" max="8450" width="9.140625" style="51"/>
    <col min="8451" max="8451" width="14.5703125" style="51" customWidth="1"/>
    <col min="8452" max="8452" width="13.42578125" style="51" customWidth="1"/>
    <col min="8453" max="8453" width="12.7109375" style="51" customWidth="1"/>
    <col min="8454" max="8454" width="13.5703125" style="51" customWidth="1"/>
    <col min="8455" max="8455" width="13.7109375" style="51" customWidth="1"/>
    <col min="8456" max="8456" width="16.85546875" style="51" customWidth="1"/>
    <col min="8457" max="8458" width="13.28515625" style="51" customWidth="1"/>
    <col min="8459" max="8704" width="9.140625" style="51"/>
    <col min="8705" max="8705" width="15.85546875" style="51" customWidth="1"/>
    <col min="8706" max="8706" width="9.140625" style="51"/>
    <col min="8707" max="8707" width="14.5703125" style="51" customWidth="1"/>
    <col min="8708" max="8708" width="13.42578125" style="51" customWidth="1"/>
    <col min="8709" max="8709" width="12.7109375" style="51" customWidth="1"/>
    <col min="8710" max="8710" width="13.5703125" style="51" customWidth="1"/>
    <col min="8711" max="8711" width="13.7109375" style="51" customWidth="1"/>
    <col min="8712" max="8712" width="16.85546875" style="51" customWidth="1"/>
    <col min="8713" max="8714" width="13.28515625" style="51" customWidth="1"/>
    <col min="8715" max="8960" width="9.140625" style="51"/>
    <col min="8961" max="8961" width="15.85546875" style="51" customWidth="1"/>
    <col min="8962" max="8962" width="9.140625" style="51"/>
    <col min="8963" max="8963" width="14.5703125" style="51" customWidth="1"/>
    <col min="8964" max="8964" width="13.42578125" style="51" customWidth="1"/>
    <col min="8965" max="8965" width="12.7109375" style="51" customWidth="1"/>
    <col min="8966" max="8966" width="13.5703125" style="51" customWidth="1"/>
    <col min="8967" max="8967" width="13.7109375" style="51" customWidth="1"/>
    <col min="8968" max="8968" width="16.85546875" style="51" customWidth="1"/>
    <col min="8969" max="8970" width="13.28515625" style="51" customWidth="1"/>
    <col min="8971" max="9216" width="9.140625" style="51"/>
    <col min="9217" max="9217" width="15.85546875" style="51" customWidth="1"/>
    <col min="9218" max="9218" width="9.140625" style="51"/>
    <col min="9219" max="9219" width="14.5703125" style="51" customWidth="1"/>
    <col min="9220" max="9220" width="13.42578125" style="51" customWidth="1"/>
    <col min="9221" max="9221" width="12.7109375" style="51" customWidth="1"/>
    <col min="9222" max="9222" width="13.5703125" style="51" customWidth="1"/>
    <col min="9223" max="9223" width="13.7109375" style="51" customWidth="1"/>
    <col min="9224" max="9224" width="16.85546875" style="51" customWidth="1"/>
    <col min="9225" max="9226" width="13.28515625" style="51" customWidth="1"/>
    <col min="9227" max="9472" width="9.140625" style="51"/>
    <col min="9473" max="9473" width="15.85546875" style="51" customWidth="1"/>
    <col min="9474" max="9474" width="9.140625" style="51"/>
    <col min="9475" max="9475" width="14.5703125" style="51" customWidth="1"/>
    <col min="9476" max="9476" width="13.42578125" style="51" customWidth="1"/>
    <col min="9477" max="9477" width="12.7109375" style="51" customWidth="1"/>
    <col min="9478" max="9478" width="13.5703125" style="51" customWidth="1"/>
    <col min="9479" max="9479" width="13.7109375" style="51" customWidth="1"/>
    <col min="9480" max="9480" width="16.85546875" style="51" customWidth="1"/>
    <col min="9481" max="9482" width="13.28515625" style="51" customWidth="1"/>
    <col min="9483" max="9728" width="9.140625" style="51"/>
    <col min="9729" max="9729" width="15.85546875" style="51" customWidth="1"/>
    <col min="9730" max="9730" width="9.140625" style="51"/>
    <col min="9731" max="9731" width="14.5703125" style="51" customWidth="1"/>
    <col min="9732" max="9732" width="13.42578125" style="51" customWidth="1"/>
    <col min="9733" max="9733" width="12.7109375" style="51" customWidth="1"/>
    <col min="9734" max="9734" width="13.5703125" style="51" customWidth="1"/>
    <col min="9735" max="9735" width="13.7109375" style="51" customWidth="1"/>
    <col min="9736" max="9736" width="16.85546875" style="51" customWidth="1"/>
    <col min="9737" max="9738" width="13.28515625" style="51" customWidth="1"/>
    <col min="9739" max="9984" width="9.140625" style="51"/>
    <col min="9985" max="9985" width="15.85546875" style="51" customWidth="1"/>
    <col min="9986" max="9986" width="9.140625" style="51"/>
    <col min="9987" max="9987" width="14.5703125" style="51" customWidth="1"/>
    <col min="9988" max="9988" width="13.42578125" style="51" customWidth="1"/>
    <col min="9989" max="9989" width="12.7109375" style="51" customWidth="1"/>
    <col min="9990" max="9990" width="13.5703125" style="51" customWidth="1"/>
    <col min="9991" max="9991" width="13.7109375" style="51" customWidth="1"/>
    <col min="9992" max="9992" width="16.85546875" style="51" customWidth="1"/>
    <col min="9993" max="9994" width="13.28515625" style="51" customWidth="1"/>
    <col min="9995" max="10240" width="9.140625" style="51"/>
    <col min="10241" max="10241" width="15.85546875" style="51" customWidth="1"/>
    <col min="10242" max="10242" width="9.140625" style="51"/>
    <col min="10243" max="10243" width="14.5703125" style="51" customWidth="1"/>
    <col min="10244" max="10244" width="13.42578125" style="51" customWidth="1"/>
    <col min="10245" max="10245" width="12.7109375" style="51" customWidth="1"/>
    <col min="10246" max="10246" width="13.5703125" style="51" customWidth="1"/>
    <col min="10247" max="10247" width="13.7109375" style="51" customWidth="1"/>
    <col min="10248" max="10248" width="16.85546875" style="51" customWidth="1"/>
    <col min="10249" max="10250" width="13.28515625" style="51" customWidth="1"/>
    <col min="10251" max="10496" width="9.140625" style="51"/>
    <col min="10497" max="10497" width="15.85546875" style="51" customWidth="1"/>
    <col min="10498" max="10498" width="9.140625" style="51"/>
    <col min="10499" max="10499" width="14.5703125" style="51" customWidth="1"/>
    <col min="10500" max="10500" width="13.42578125" style="51" customWidth="1"/>
    <col min="10501" max="10501" width="12.7109375" style="51" customWidth="1"/>
    <col min="10502" max="10502" width="13.5703125" style="51" customWidth="1"/>
    <col min="10503" max="10503" width="13.7109375" style="51" customWidth="1"/>
    <col min="10504" max="10504" width="16.85546875" style="51" customWidth="1"/>
    <col min="10505" max="10506" width="13.28515625" style="51" customWidth="1"/>
    <col min="10507" max="10752" width="9.140625" style="51"/>
    <col min="10753" max="10753" width="15.85546875" style="51" customWidth="1"/>
    <col min="10754" max="10754" width="9.140625" style="51"/>
    <col min="10755" max="10755" width="14.5703125" style="51" customWidth="1"/>
    <col min="10756" max="10756" width="13.42578125" style="51" customWidth="1"/>
    <col min="10757" max="10757" width="12.7109375" style="51" customWidth="1"/>
    <col min="10758" max="10758" width="13.5703125" style="51" customWidth="1"/>
    <col min="10759" max="10759" width="13.7109375" style="51" customWidth="1"/>
    <col min="10760" max="10760" width="16.85546875" style="51" customWidth="1"/>
    <col min="10761" max="10762" width="13.28515625" style="51" customWidth="1"/>
    <col min="10763" max="11008" width="9.140625" style="51"/>
    <col min="11009" max="11009" width="15.85546875" style="51" customWidth="1"/>
    <col min="11010" max="11010" width="9.140625" style="51"/>
    <col min="11011" max="11011" width="14.5703125" style="51" customWidth="1"/>
    <col min="11012" max="11012" width="13.42578125" style="51" customWidth="1"/>
    <col min="11013" max="11013" width="12.7109375" style="51" customWidth="1"/>
    <col min="11014" max="11014" width="13.5703125" style="51" customWidth="1"/>
    <col min="11015" max="11015" width="13.7109375" style="51" customWidth="1"/>
    <col min="11016" max="11016" width="16.85546875" style="51" customWidth="1"/>
    <col min="11017" max="11018" width="13.28515625" style="51" customWidth="1"/>
    <col min="11019" max="11264" width="9.140625" style="51"/>
    <col min="11265" max="11265" width="15.85546875" style="51" customWidth="1"/>
    <col min="11266" max="11266" width="9.140625" style="51"/>
    <col min="11267" max="11267" width="14.5703125" style="51" customWidth="1"/>
    <col min="11268" max="11268" width="13.42578125" style="51" customWidth="1"/>
    <col min="11269" max="11269" width="12.7109375" style="51" customWidth="1"/>
    <col min="11270" max="11270" width="13.5703125" style="51" customWidth="1"/>
    <col min="11271" max="11271" width="13.7109375" style="51" customWidth="1"/>
    <col min="11272" max="11272" width="16.85546875" style="51" customWidth="1"/>
    <col min="11273" max="11274" width="13.28515625" style="51" customWidth="1"/>
    <col min="11275" max="11520" width="9.140625" style="51"/>
    <col min="11521" max="11521" width="15.85546875" style="51" customWidth="1"/>
    <col min="11522" max="11522" width="9.140625" style="51"/>
    <col min="11523" max="11523" width="14.5703125" style="51" customWidth="1"/>
    <col min="11524" max="11524" width="13.42578125" style="51" customWidth="1"/>
    <col min="11525" max="11525" width="12.7109375" style="51" customWidth="1"/>
    <col min="11526" max="11526" width="13.5703125" style="51" customWidth="1"/>
    <col min="11527" max="11527" width="13.7109375" style="51" customWidth="1"/>
    <col min="11528" max="11528" width="16.85546875" style="51" customWidth="1"/>
    <col min="11529" max="11530" width="13.28515625" style="51" customWidth="1"/>
    <col min="11531" max="11776" width="9.140625" style="51"/>
    <col min="11777" max="11777" width="15.85546875" style="51" customWidth="1"/>
    <col min="11778" max="11778" width="9.140625" style="51"/>
    <col min="11779" max="11779" width="14.5703125" style="51" customWidth="1"/>
    <col min="11780" max="11780" width="13.42578125" style="51" customWidth="1"/>
    <col min="11781" max="11781" width="12.7109375" style="51" customWidth="1"/>
    <col min="11782" max="11782" width="13.5703125" style="51" customWidth="1"/>
    <col min="11783" max="11783" width="13.7109375" style="51" customWidth="1"/>
    <col min="11784" max="11784" width="16.85546875" style="51" customWidth="1"/>
    <col min="11785" max="11786" width="13.28515625" style="51" customWidth="1"/>
    <col min="11787" max="12032" width="9.140625" style="51"/>
    <col min="12033" max="12033" width="15.85546875" style="51" customWidth="1"/>
    <col min="12034" max="12034" width="9.140625" style="51"/>
    <col min="12035" max="12035" width="14.5703125" style="51" customWidth="1"/>
    <col min="12036" max="12036" width="13.42578125" style="51" customWidth="1"/>
    <col min="12037" max="12037" width="12.7109375" style="51" customWidth="1"/>
    <col min="12038" max="12038" width="13.5703125" style="51" customWidth="1"/>
    <col min="12039" max="12039" width="13.7109375" style="51" customWidth="1"/>
    <col min="12040" max="12040" width="16.85546875" style="51" customWidth="1"/>
    <col min="12041" max="12042" width="13.28515625" style="51" customWidth="1"/>
    <col min="12043" max="12288" width="9.140625" style="51"/>
    <col min="12289" max="12289" width="15.85546875" style="51" customWidth="1"/>
    <col min="12290" max="12290" width="9.140625" style="51"/>
    <col min="12291" max="12291" width="14.5703125" style="51" customWidth="1"/>
    <col min="12292" max="12292" width="13.42578125" style="51" customWidth="1"/>
    <col min="12293" max="12293" width="12.7109375" style="51" customWidth="1"/>
    <col min="12294" max="12294" width="13.5703125" style="51" customWidth="1"/>
    <col min="12295" max="12295" width="13.7109375" style="51" customWidth="1"/>
    <col min="12296" max="12296" width="16.85546875" style="51" customWidth="1"/>
    <col min="12297" max="12298" width="13.28515625" style="51" customWidth="1"/>
    <col min="12299" max="12544" width="9.140625" style="51"/>
    <col min="12545" max="12545" width="15.85546875" style="51" customWidth="1"/>
    <col min="12546" max="12546" width="9.140625" style="51"/>
    <col min="12547" max="12547" width="14.5703125" style="51" customWidth="1"/>
    <col min="12548" max="12548" width="13.42578125" style="51" customWidth="1"/>
    <col min="12549" max="12549" width="12.7109375" style="51" customWidth="1"/>
    <col min="12550" max="12550" width="13.5703125" style="51" customWidth="1"/>
    <col min="12551" max="12551" width="13.7109375" style="51" customWidth="1"/>
    <col min="12552" max="12552" width="16.85546875" style="51" customWidth="1"/>
    <col min="12553" max="12554" width="13.28515625" style="51" customWidth="1"/>
    <col min="12555" max="12800" width="9.140625" style="51"/>
    <col min="12801" max="12801" width="15.85546875" style="51" customWidth="1"/>
    <col min="12802" max="12802" width="9.140625" style="51"/>
    <col min="12803" max="12803" width="14.5703125" style="51" customWidth="1"/>
    <col min="12804" max="12804" width="13.42578125" style="51" customWidth="1"/>
    <col min="12805" max="12805" width="12.7109375" style="51" customWidth="1"/>
    <col min="12806" max="12806" width="13.5703125" style="51" customWidth="1"/>
    <col min="12807" max="12807" width="13.7109375" style="51" customWidth="1"/>
    <col min="12808" max="12808" width="16.85546875" style="51" customWidth="1"/>
    <col min="12809" max="12810" width="13.28515625" style="51" customWidth="1"/>
    <col min="12811" max="13056" width="9.140625" style="51"/>
    <col min="13057" max="13057" width="15.85546875" style="51" customWidth="1"/>
    <col min="13058" max="13058" width="9.140625" style="51"/>
    <col min="13059" max="13059" width="14.5703125" style="51" customWidth="1"/>
    <col min="13060" max="13060" width="13.42578125" style="51" customWidth="1"/>
    <col min="13061" max="13061" width="12.7109375" style="51" customWidth="1"/>
    <col min="13062" max="13062" width="13.5703125" style="51" customWidth="1"/>
    <col min="13063" max="13063" width="13.7109375" style="51" customWidth="1"/>
    <col min="13064" max="13064" width="16.85546875" style="51" customWidth="1"/>
    <col min="13065" max="13066" width="13.28515625" style="51" customWidth="1"/>
    <col min="13067" max="13312" width="9.140625" style="51"/>
    <col min="13313" max="13313" width="15.85546875" style="51" customWidth="1"/>
    <col min="13314" max="13314" width="9.140625" style="51"/>
    <col min="13315" max="13315" width="14.5703125" style="51" customWidth="1"/>
    <col min="13316" max="13316" width="13.42578125" style="51" customWidth="1"/>
    <col min="13317" max="13317" width="12.7109375" style="51" customWidth="1"/>
    <col min="13318" max="13318" width="13.5703125" style="51" customWidth="1"/>
    <col min="13319" max="13319" width="13.7109375" style="51" customWidth="1"/>
    <col min="13320" max="13320" width="16.85546875" style="51" customWidth="1"/>
    <col min="13321" max="13322" width="13.28515625" style="51" customWidth="1"/>
    <col min="13323" max="13568" width="9.140625" style="51"/>
    <col min="13569" max="13569" width="15.85546875" style="51" customWidth="1"/>
    <col min="13570" max="13570" width="9.140625" style="51"/>
    <col min="13571" max="13571" width="14.5703125" style="51" customWidth="1"/>
    <col min="13572" max="13572" width="13.42578125" style="51" customWidth="1"/>
    <col min="13573" max="13573" width="12.7109375" style="51" customWidth="1"/>
    <col min="13574" max="13574" width="13.5703125" style="51" customWidth="1"/>
    <col min="13575" max="13575" width="13.7109375" style="51" customWidth="1"/>
    <col min="13576" max="13576" width="16.85546875" style="51" customWidth="1"/>
    <col min="13577" max="13578" width="13.28515625" style="51" customWidth="1"/>
    <col min="13579" max="13824" width="9.140625" style="51"/>
    <col min="13825" max="13825" width="15.85546875" style="51" customWidth="1"/>
    <col min="13826" max="13826" width="9.140625" style="51"/>
    <col min="13827" max="13827" width="14.5703125" style="51" customWidth="1"/>
    <col min="13828" max="13828" width="13.42578125" style="51" customWidth="1"/>
    <col min="13829" max="13829" width="12.7109375" style="51" customWidth="1"/>
    <col min="13830" max="13830" width="13.5703125" style="51" customWidth="1"/>
    <col min="13831" max="13831" width="13.7109375" style="51" customWidth="1"/>
    <col min="13832" max="13832" width="16.85546875" style="51" customWidth="1"/>
    <col min="13833" max="13834" width="13.28515625" style="51" customWidth="1"/>
    <col min="13835" max="14080" width="9.140625" style="51"/>
    <col min="14081" max="14081" width="15.85546875" style="51" customWidth="1"/>
    <col min="14082" max="14082" width="9.140625" style="51"/>
    <col min="14083" max="14083" width="14.5703125" style="51" customWidth="1"/>
    <col min="14084" max="14084" width="13.42578125" style="51" customWidth="1"/>
    <col min="14085" max="14085" width="12.7109375" style="51" customWidth="1"/>
    <col min="14086" max="14086" width="13.5703125" style="51" customWidth="1"/>
    <col min="14087" max="14087" width="13.7109375" style="51" customWidth="1"/>
    <col min="14088" max="14088" width="16.85546875" style="51" customWidth="1"/>
    <col min="14089" max="14090" width="13.28515625" style="51" customWidth="1"/>
    <col min="14091" max="14336" width="9.140625" style="51"/>
    <col min="14337" max="14337" width="15.85546875" style="51" customWidth="1"/>
    <col min="14338" max="14338" width="9.140625" style="51"/>
    <col min="14339" max="14339" width="14.5703125" style="51" customWidth="1"/>
    <col min="14340" max="14340" width="13.42578125" style="51" customWidth="1"/>
    <col min="14341" max="14341" width="12.7109375" style="51" customWidth="1"/>
    <col min="14342" max="14342" width="13.5703125" style="51" customWidth="1"/>
    <col min="14343" max="14343" width="13.7109375" style="51" customWidth="1"/>
    <col min="14344" max="14344" width="16.85546875" style="51" customWidth="1"/>
    <col min="14345" max="14346" width="13.28515625" style="51" customWidth="1"/>
    <col min="14347" max="14592" width="9.140625" style="51"/>
    <col min="14593" max="14593" width="15.85546875" style="51" customWidth="1"/>
    <col min="14594" max="14594" width="9.140625" style="51"/>
    <col min="14595" max="14595" width="14.5703125" style="51" customWidth="1"/>
    <col min="14596" max="14596" width="13.42578125" style="51" customWidth="1"/>
    <col min="14597" max="14597" width="12.7109375" style="51" customWidth="1"/>
    <col min="14598" max="14598" width="13.5703125" style="51" customWidth="1"/>
    <col min="14599" max="14599" width="13.7109375" style="51" customWidth="1"/>
    <col min="14600" max="14600" width="16.85546875" style="51" customWidth="1"/>
    <col min="14601" max="14602" width="13.28515625" style="51" customWidth="1"/>
    <col min="14603" max="14848" width="9.140625" style="51"/>
    <col min="14849" max="14849" width="15.85546875" style="51" customWidth="1"/>
    <col min="14850" max="14850" width="9.140625" style="51"/>
    <col min="14851" max="14851" width="14.5703125" style="51" customWidth="1"/>
    <col min="14852" max="14852" width="13.42578125" style="51" customWidth="1"/>
    <col min="14853" max="14853" width="12.7109375" style="51" customWidth="1"/>
    <col min="14854" max="14854" width="13.5703125" style="51" customWidth="1"/>
    <col min="14855" max="14855" width="13.7109375" style="51" customWidth="1"/>
    <col min="14856" max="14856" width="16.85546875" style="51" customWidth="1"/>
    <col min="14857" max="14858" width="13.28515625" style="51" customWidth="1"/>
    <col min="14859" max="15104" width="9.140625" style="51"/>
    <col min="15105" max="15105" width="15.85546875" style="51" customWidth="1"/>
    <col min="15106" max="15106" width="9.140625" style="51"/>
    <col min="15107" max="15107" width="14.5703125" style="51" customWidth="1"/>
    <col min="15108" max="15108" width="13.42578125" style="51" customWidth="1"/>
    <col min="15109" max="15109" width="12.7109375" style="51" customWidth="1"/>
    <col min="15110" max="15110" width="13.5703125" style="51" customWidth="1"/>
    <col min="15111" max="15111" width="13.7109375" style="51" customWidth="1"/>
    <col min="15112" max="15112" width="16.85546875" style="51" customWidth="1"/>
    <col min="15113" max="15114" width="13.28515625" style="51" customWidth="1"/>
    <col min="15115" max="15360" width="9.140625" style="51"/>
    <col min="15361" max="15361" width="15.85546875" style="51" customWidth="1"/>
    <col min="15362" max="15362" width="9.140625" style="51"/>
    <col min="15363" max="15363" width="14.5703125" style="51" customWidth="1"/>
    <col min="15364" max="15364" width="13.42578125" style="51" customWidth="1"/>
    <col min="15365" max="15365" width="12.7109375" style="51" customWidth="1"/>
    <col min="15366" max="15366" width="13.5703125" style="51" customWidth="1"/>
    <col min="15367" max="15367" width="13.7109375" style="51" customWidth="1"/>
    <col min="15368" max="15368" width="16.85546875" style="51" customWidth="1"/>
    <col min="15369" max="15370" width="13.28515625" style="51" customWidth="1"/>
    <col min="15371" max="15616" width="9.140625" style="51"/>
    <col min="15617" max="15617" width="15.85546875" style="51" customWidth="1"/>
    <col min="15618" max="15618" width="9.140625" style="51"/>
    <col min="15619" max="15619" width="14.5703125" style="51" customWidth="1"/>
    <col min="15620" max="15620" width="13.42578125" style="51" customWidth="1"/>
    <col min="15621" max="15621" width="12.7109375" style="51" customWidth="1"/>
    <col min="15622" max="15622" width="13.5703125" style="51" customWidth="1"/>
    <col min="15623" max="15623" width="13.7109375" style="51" customWidth="1"/>
    <col min="15624" max="15624" width="16.85546875" style="51" customWidth="1"/>
    <col min="15625" max="15626" width="13.28515625" style="51" customWidth="1"/>
    <col min="15627" max="15872" width="9.140625" style="51"/>
    <col min="15873" max="15873" width="15.85546875" style="51" customWidth="1"/>
    <col min="15874" max="15874" width="9.140625" style="51"/>
    <col min="15875" max="15875" width="14.5703125" style="51" customWidth="1"/>
    <col min="15876" max="15876" width="13.42578125" style="51" customWidth="1"/>
    <col min="15877" max="15877" width="12.7109375" style="51" customWidth="1"/>
    <col min="15878" max="15878" width="13.5703125" style="51" customWidth="1"/>
    <col min="15879" max="15879" width="13.7109375" style="51" customWidth="1"/>
    <col min="15880" max="15880" width="16.85546875" style="51" customWidth="1"/>
    <col min="15881" max="15882" width="13.28515625" style="51" customWidth="1"/>
    <col min="15883" max="16128" width="9.140625" style="51"/>
    <col min="16129" max="16129" width="15.85546875" style="51" customWidth="1"/>
    <col min="16130" max="16130" width="9.140625" style="51"/>
    <col min="16131" max="16131" width="14.5703125" style="51" customWidth="1"/>
    <col min="16132" max="16132" width="13.42578125" style="51" customWidth="1"/>
    <col min="16133" max="16133" width="12.7109375" style="51" customWidth="1"/>
    <col min="16134" max="16134" width="13.5703125" style="51" customWidth="1"/>
    <col min="16135" max="16135" width="13.7109375" style="51" customWidth="1"/>
    <col min="16136" max="16136" width="16.85546875" style="51" customWidth="1"/>
    <col min="16137" max="16138" width="13.28515625" style="51" customWidth="1"/>
    <col min="16139" max="16384" width="9.140625" style="51"/>
  </cols>
  <sheetData>
    <row r="1" spans="1:32" ht="48" customHeight="1" thickBot="1">
      <c r="A1" s="336" t="s">
        <v>310</v>
      </c>
      <c r="B1" s="336"/>
      <c r="C1" s="336"/>
      <c r="D1" s="336"/>
      <c r="E1" s="336"/>
      <c r="F1" s="336"/>
      <c r="G1" s="336"/>
      <c r="H1" s="336"/>
      <c r="I1" s="336"/>
      <c r="J1" s="336"/>
      <c r="K1" s="137"/>
      <c r="L1" s="137"/>
      <c r="M1" s="138"/>
    </row>
    <row r="2" spans="1:32" ht="174" customHeight="1" thickBot="1">
      <c r="A2" s="139" t="s">
        <v>150</v>
      </c>
      <c r="B2" s="139" t="s">
        <v>151</v>
      </c>
      <c r="C2" s="139" t="s">
        <v>152</v>
      </c>
      <c r="D2" s="139" t="s">
        <v>153</v>
      </c>
      <c r="E2" s="139" t="s">
        <v>154</v>
      </c>
      <c r="F2" s="139" t="s">
        <v>155</v>
      </c>
      <c r="G2" s="139" t="s">
        <v>156</v>
      </c>
      <c r="H2" s="140" t="s">
        <v>157</v>
      </c>
      <c r="I2" s="140" t="s">
        <v>158</v>
      </c>
      <c r="J2" s="140" t="s">
        <v>159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ht="15.75" customHeight="1" thickTop="1" thickBot="1">
      <c r="A3" s="141">
        <v>1</v>
      </c>
      <c r="B3" s="141">
        <v>2</v>
      </c>
      <c r="C3" s="141">
        <v>3</v>
      </c>
      <c r="D3" s="141">
        <v>4</v>
      </c>
      <c r="E3" s="141">
        <v>5</v>
      </c>
      <c r="F3" s="141">
        <v>6</v>
      </c>
      <c r="G3" s="141">
        <v>7</v>
      </c>
      <c r="H3" s="141">
        <v>8</v>
      </c>
      <c r="I3" s="141">
        <v>9</v>
      </c>
      <c r="J3" s="141">
        <v>10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4" spans="1:32" ht="15.75" thickTop="1">
      <c r="A4" s="131" t="s">
        <v>91</v>
      </c>
      <c r="B4" s="142">
        <v>3</v>
      </c>
      <c r="C4" s="21">
        <v>2460</v>
      </c>
      <c r="D4" s="143">
        <v>60</v>
      </c>
      <c r="E4" s="143">
        <v>23</v>
      </c>
      <c r="F4" s="143">
        <v>265</v>
      </c>
      <c r="G4" s="143">
        <v>18</v>
      </c>
      <c r="H4" s="61">
        <v>820</v>
      </c>
      <c r="I4" s="61">
        <v>38.33</v>
      </c>
      <c r="J4" s="61">
        <v>6.79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>
      <c r="A5" s="131" t="s">
        <v>92</v>
      </c>
      <c r="B5" s="142">
        <v>2.9</v>
      </c>
      <c r="C5" s="21">
        <v>4029</v>
      </c>
      <c r="D5" s="143">
        <v>7801</v>
      </c>
      <c r="E5" s="143">
        <v>1808</v>
      </c>
      <c r="F5" s="143">
        <v>2685</v>
      </c>
      <c r="G5" s="143">
        <v>386</v>
      </c>
      <c r="H5" s="61">
        <v>1389.31</v>
      </c>
      <c r="I5" s="61">
        <v>23.18</v>
      </c>
      <c r="J5" s="61">
        <v>14.38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</row>
    <row r="6" spans="1:32">
      <c r="A6" s="131" t="s">
        <v>94</v>
      </c>
      <c r="B6" s="142">
        <v>4</v>
      </c>
      <c r="C6" s="21">
        <v>1047</v>
      </c>
      <c r="D6" s="143">
        <v>5929</v>
      </c>
      <c r="E6" s="143">
        <v>969</v>
      </c>
      <c r="F6" s="143">
        <v>1255</v>
      </c>
      <c r="G6" s="143">
        <v>75</v>
      </c>
      <c r="H6" s="61">
        <v>261.75</v>
      </c>
      <c r="I6" s="61">
        <v>16.34</v>
      </c>
      <c r="J6" s="61">
        <v>5.98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</row>
    <row r="7" spans="1:32">
      <c r="A7" s="131" t="s">
        <v>95</v>
      </c>
      <c r="B7" s="142">
        <v>3</v>
      </c>
      <c r="C7" s="21">
        <v>3013</v>
      </c>
      <c r="D7" s="143">
        <v>6270</v>
      </c>
      <c r="E7" s="143">
        <v>841</v>
      </c>
      <c r="F7" s="143">
        <v>140</v>
      </c>
      <c r="G7" s="143">
        <v>75</v>
      </c>
      <c r="H7" s="61">
        <v>1004.33</v>
      </c>
      <c r="I7" s="61">
        <v>13.41</v>
      </c>
      <c r="J7" s="61">
        <v>53.57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</row>
    <row r="8" spans="1:32">
      <c r="A8" s="131" t="s">
        <v>96</v>
      </c>
      <c r="B8" s="142">
        <v>4</v>
      </c>
      <c r="C8" s="21">
        <v>10275</v>
      </c>
      <c r="D8" s="143">
        <v>12588</v>
      </c>
      <c r="E8" s="143">
        <v>719</v>
      </c>
      <c r="F8" s="143">
        <v>0</v>
      </c>
      <c r="G8" s="143">
        <v>0</v>
      </c>
      <c r="H8" s="61">
        <v>2568.75</v>
      </c>
      <c r="I8" s="61">
        <v>5.71</v>
      </c>
      <c r="J8" s="61">
        <v>0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</row>
    <row r="9" spans="1:32">
      <c r="A9" s="131" t="s">
        <v>97</v>
      </c>
      <c r="B9" s="142">
        <v>1</v>
      </c>
      <c r="C9" s="21">
        <v>1508</v>
      </c>
      <c r="D9" s="143">
        <v>2038</v>
      </c>
      <c r="E9" s="143">
        <v>845</v>
      </c>
      <c r="F9" s="143">
        <v>22</v>
      </c>
      <c r="G9" s="143">
        <v>22</v>
      </c>
      <c r="H9" s="61">
        <v>1508</v>
      </c>
      <c r="I9" s="61">
        <v>41.46</v>
      </c>
      <c r="J9" s="61">
        <v>100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</row>
    <row r="10" spans="1:32">
      <c r="A10" s="131" t="s">
        <v>98</v>
      </c>
      <c r="B10" s="142">
        <v>6</v>
      </c>
      <c r="C10" s="21">
        <v>5403</v>
      </c>
      <c r="D10" s="143">
        <v>200</v>
      </c>
      <c r="E10" s="143">
        <v>118</v>
      </c>
      <c r="F10" s="143">
        <v>200</v>
      </c>
      <c r="G10" s="143">
        <v>148</v>
      </c>
      <c r="H10" s="61">
        <v>900.5</v>
      </c>
      <c r="I10" s="61">
        <v>59</v>
      </c>
      <c r="J10" s="61">
        <v>74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</row>
    <row r="11" spans="1:32">
      <c r="A11" s="131" t="s">
        <v>99</v>
      </c>
      <c r="B11" s="142">
        <v>3</v>
      </c>
      <c r="C11" s="21">
        <v>6260</v>
      </c>
      <c r="D11" s="143">
        <v>3913</v>
      </c>
      <c r="E11" s="143">
        <v>3913</v>
      </c>
      <c r="F11" s="143">
        <v>536</v>
      </c>
      <c r="G11" s="143">
        <v>536</v>
      </c>
      <c r="H11" s="61">
        <v>2086.67</v>
      </c>
      <c r="I11" s="61">
        <v>100</v>
      </c>
      <c r="J11" s="61">
        <v>100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</row>
    <row r="12" spans="1:32">
      <c r="A12" s="131" t="s">
        <v>100</v>
      </c>
      <c r="B12" s="142">
        <v>5</v>
      </c>
      <c r="C12" s="21">
        <v>3810</v>
      </c>
      <c r="D12" s="143">
        <v>30478</v>
      </c>
      <c r="E12" s="143">
        <v>6964</v>
      </c>
      <c r="F12" s="143">
        <v>30478</v>
      </c>
      <c r="G12" s="143">
        <v>1258</v>
      </c>
      <c r="H12" s="61">
        <v>762</v>
      </c>
      <c r="I12" s="61">
        <v>22.85</v>
      </c>
      <c r="J12" s="144">
        <v>4.13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</row>
    <row r="13" spans="1:32">
      <c r="A13" s="131" t="s">
        <v>101</v>
      </c>
      <c r="B13" s="142">
        <v>3</v>
      </c>
      <c r="C13" s="21">
        <v>2100</v>
      </c>
      <c r="D13" s="143">
        <v>3415</v>
      </c>
      <c r="E13" s="143">
        <v>2094</v>
      </c>
      <c r="F13" s="143">
        <v>50</v>
      </c>
      <c r="G13" s="143">
        <v>50</v>
      </c>
      <c r="H13" s="61">
        <v>700</v>
      </c>
      <c r="I13" s="61">
        <v>61.32</v>
      </c>
      <c r="J13" s="61">
        <v>100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</row>
    <row r="14" spans="1:32">
      <c r="A14" s="131" t="s">
        <v>102</v>
      </c>
      <c r="B14" s="142">
        <v>3</v>
      </c>
      <c r="C14" s="21">
        <v>512</v>
      </c>
      <c r="D14" s="143">
        <v>0</v>
      </c>
      <c r="E14" s="143">
        <v>0</v>
      </c>
      <c r="F14" s="143">
        <v>55</v>
      </c>
      <c r="G14" s="143">
        <v>55</v>
      </c>
      <c r="H14" s="61">
        <v>170.67</v>
      </c>
      <c r="I14" s="144">
        <v>0</v>
      </c>
      <c r="J14" s="61">
        <v>100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</row>
    <row r="15" spans="1:32">
      <c r="A15" s="131" t="s">
        <v>160</v>
      </c>
      <c r="B15" s="142">
        <v>6</v>
      </c>
      <c r="C15" s="21">
        <v>12526</v>
      </c>
      <c r="D15" s="143">
        <v>5195</v>
      </c>
      <c r="E15" s="143">
        <v>5195</v>
      </c>
      <c r="F15" s="143">
        <v>0</v>
      </c>
      <c r="G15" s="143">
        <v>0</v>
      </c>
      <c r="H15" s="61">
        <v>2087.67</v>
      </c>
      <c r="I15" s="61">
        <v>100</v>
      </c>
      <c r="J15" s="61">
        <v>0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</row>
    <row r="16" spans="1:32" ht="15.75" thickBot="1">
      <c r="A16" s="133" t="s">
        <v>105</v>
      </c>
      <c r="B16" s="145">
        <v>1</v>
      </c>
      <c r="C16" s="146">
        <v>477</v>
      </c>
      <c r="D16" s="147">
        <v>148</v>
      </c>
      <c r="E16" s="147">
        <v>70</v>
      </c>
      <c r="F16" s="147">
        <v>1217</v>
      </c>
      <c r="G16" s="147">
        <v>869</v>
      </c>
      <c r="H16" s="148">
        <v>477</v>
      </c>
      <c r="I16" s="148">
        <v>47.3</v>
      </c>
      <c r="J16" s="148">
        <v>71.41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</row>
    <row r="17" spans="1:32" ht="21" customHeight="1" thickBot="1">
      <c r="A17" s="149" t="s">
        <v>161</v>
      </c>
      <c r="B17" s="150">
        <f t="shared" ref="B17:G17" si="0">SUM(B4:B16)</f>
        <v>44.9</v>
      </c>
      <c r="C17" s="151">
        <f t="shared" si="0"/>
        <v>53420</v>
      </c>
      <c r="D17" s="150">
        <f t="shared" si="0"/>
        <v>78035</v>
      </c>
      <c r="E17" s="150">
        <f t="shared" si="0"/>
        <v>23559</v>
      </c>
      <c r="F17" s="150">
        <f t="shared" si="0"/>
        <v>36903</v>
      </c>
      <c r="G17" s="150">
        <f t="shared" si="0"/>
        <v>3492</v>
      </c>
      <c r="H17" s="152">
        <f>C17/B17</f>
        <v>1189.7550111358576</v>
      </c>
      <c r="I17" s="153">
        <f>E17/D17*100</f>
        <v>30.190299224706862</v>
      </c>
      <c r="J17" s="154">
        <f>G17/F17*100</f>
        <v>9.4626453133891548</v>
      </c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</row>
    <row r="18" spans="1:32" ht="15.75" thickBot="1">
      <c r="A18" s="155" t="s">
        <v>23</v>
      </c>
      <c r="B18" s="156">
        <v>5.6</v>
      </c>
      <c r="C18" s="157">
        <v>10463</v>
      </c>
      <c r="D18" s="158">
        <v>35000</v>
      </c>
      <c r="E18" s="158">
        <v>6062</v>
      </c>
      <c r="F18" s="158">
        <v>0</v>
      </c>
      <c r="G18" s="158">
        <v>0</v>
      </c>
      <c r="H18" s="159">
        <v>1868.39</v>
      </c>
      <c r="I18" s="159">
        <v>17.32</v>
      </c>
      <c r="J18" s="160">
        <v>0</v>
      </c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</row>
    <row r="19" spans="1:32" ht="21" customHeight="1" thickBot="1">
      <c r="A19" s="149" t="s">
        <v>162</v>
      </c>
      <c r="B19" s="161">
        <f t="shared" ref="B19:G19" si="1">B17+B18</f>
        <v>50.5</v>
      </c>
      <c r="C19" s="151">
        <f t="shared" si="1"/>
        <v>63883</v>
      </c>
      <c r="D19" s="150">
        <f t="shared" si="1"/>
        <v>113035</v>
      </c>
      <c r="E19" s="150">
        <f t="shared" si="1"/>
        <v>29621</v>
      </c>
      <c r="F19" s="150">
        <f t="shared" si="1"/>
        <v>36903</v>
      </c>
      <c r="G19" s="150">
        <f t="shared" si="1"/>
        <v>3492</v>
      </c>
      <c r="H19" s="152">
        <f>C19/B19</f>
        <v>1265.0099009900989</v>
      </c>
      <c r="I19" s="154">
        <f>E19/D19*100</f>
        <v>26.2051576945194</v>
      </c>
      <c r="J19" s="154">
        <f>G19/F19*100</f>
        <v>9.4626453133891548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</row>
    <row r="20" spans="1:32"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</row>
    <row r="21" spans="1:32"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</row>
    <row r="22" spans="1:32"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</row>
    <row r="23" spans="1:32"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</row>
    <row r="24" spans="1:32"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</row>
    <row r="25" spans="1:32" ht="40.5" customHeight="1" thickBot="1">
      <c r="A25" s="339" t="s">
        <v>311</v>
      </c>
      <c r="B25" s="339"/>
      <c r="C25" s="339"/>
      <c r="D25" s="339"/>
      <c r="E25" s="339"/>
      <c r="F25" s="339"/>
      <c r="G25" s="339"/>
      <c r="H25" s="339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</row>
    <row r="26" spans="1:32" ht="96" customHeight="1" thickBot="1">
      <c r="A26" s="130" t="s">
        <v>163</v>
      </c>
      <c r="B26" s="351" t="s">
        <v>164</v>
      </c>
      <c r="C26" s="351"/>
      <c r="D26" s="130" t="s">
        <v>165</v>
      </c>
      <c r="E26" s="352" t="s">
        <v>166</v>
      </c>
      <c r="F26" s="352"/>
      <c r="G26" s="352" t="s">
        <v>167</v>
      </c>
      <c r="H26" s="352"/>
    </row>
    <row r="27" spans="1:32" ht="15.75" customHeight="1" thickTop="1" thickBot="1">
      <c r="A27" s="83">
        <v>1</v>
      </c>
      <c r="B27" s="350">
        <v>2</v>
      </c>
      <c r="C27" s="350"/>
      <c r="D27" s="83">
        <v>3</v>
      </c>
      <c r="E27" s="350">
        <v>4</v>
      </c>
      <c r="F27" s="350"/>
      <c r="G27" s="350">
        <v>5</v>
      </c>
      <c r="H27" s="350"/>
    </row>
    <row r="28" spans="1:32" ht="15.75" thickTop="1">
      <c r="A28" s="131" t="s">
        <v>92</v>
      </c>
      <c r="B28" s="353">
        <v>8767</v>
      </c>
      <c r="C28" s="353"/>
      <c r="D28" s="132">
        <v>199</v>
      </c>
      <c r="E28" s="354">
        <v>2.27</v>
      </c>
      <c r="F28" s="354"/>
      <c r="G28" s="355">
        <v>0</v>
      </c>
      <c r="H28" s="355"/>
    </row>
    <row r="29" spans="1:32">
      <c r="A29" s="131" t="s">
        <v>94</v>
      </c>
      <c r="B29" s="353">
        <v>5929</v>
      </c>
      <c r="C29" s="353"/>
      <c r="D29" s="132">
        <v>210</v>
      </c>
      <c r="E29" s="354">
        <v>3.54</v>
      </c>
      <c r="F29" s="354"/>
      <c r="G29" s="355">
        <v>0</v>
      </c>
      <c r="H29" s="355"/>
    </row>
    <row r="30" spans="1:32">
      <c r="A30" s="131" t="s">
        <v>95</v>
      </c>
      <c r="B30" s="353">
        <v>6270</v>
      </c>
      <c r="C30" s="353"/>
      <c r="D30" s="132">
        <v>74</v>
      </c>
      <c r="E30" s="354">
        <v>1.18</v>
      </c>
      <c r="F30" s="354"/>
      <c r="G30" s="355">
        <v>0</v>
      </c>
      <c r="H30" s="355"/>
    </row>
    <row r="31" spans="1:32">
      <c r="A31" s="131" t="s">
        <v>96</v>
      </c>
      <c r="B31" s="353">
        <v>12588</v>
      </c>
      <c r="C31" s="353"/>
      <c r="D31" s="132">
        <v>105</v>
      </c>
      <c r="E31" s="354">
        <v>0.83</v>
      </c>
      <c r="F31" s="354"/>
      <c r="G31" s="355">
        <v>0</v>
      </c>
      <c r="H31" s="355"/>
    </row>
    <row r="32" spans="1:32">
      <c r="A32" s="131" t="s">
        <v>97</v>
      </c>
      <c r="B32" s="353">
        <v>2038</v>
      </c>
      <c r="C32" s="353"/>
      <c r="D32" s="132">
        <v>17</v>
      </c>
      <c r="E32" s="354">
        <v>0.83</v>
      </c>
      <c r="F32" s="354"/>
      <c r="G32" s="355">
        <v>0</v>
      </c>
      <c r="H32" s="355"/>
    </row>
    <row r="33" spans="1:13">
      <c r="A33" s="131" t="s">
        <v>98</v>
      </c>
      <c r="B33" s="353"/>
      <c r="C33" s="353"/>
      <c r="D33" s="132">
        <v>1</v>
      </c>
      <c r="E33" s="354"/>
      <c r="F33" s="354"/>
      <c r="G33" s="355">
        <v>4</v>
      </c>
      <c r="H33" s="355"/>
    </row>
    <row r="34" spans="1:13">
      <c r="A34" s="131" t="s">
        <v>99</v>
      </c>
      <c r="B34" s="353">
        <v>3913</v>
      </c>
      <c r="C34" s="353"/>
      <c r="D34" s="132">
        <v>25</v>
      </c>
      <c r="E34" s="354">
        <v>0.64</v>
      </c>
      <c r="F34" s="354"/>
      <c r="G34" s="355">
        <v>0</v>
      </c>
      <c r="H34" s="355"/>
    </row>
    <row r="35" spans="1:13">
      <c r="A35" s="131" t="s">
        <v>100</v>
      </c>
      <c r="B35" s="353">
        <v>30478</v>
      </c>
      <c r="C35" s="353"/>
      <c r="D35" s="132">
        <v>1613</v>
      </c>
      <c r="E35" s="354">
        <v>5.29</v>
      </c>
      <c r="F35" s="354"/>
      <c r="G35" s="355">
        <v>0</v>
      </c>
      <c r="H35" s="355"/>
    </row>
    <row r="36" spans="1:13">
      <c r="A36" s="131" t="s">
        <v>101</v>
      </c>
      <c r="B36" s="353">
        <v>3415</v>
      </c>
      <c r="C36" s="353"/>
      <c r="D36" s="132">
        <v>9</v>
      </c>
      <c r="E36" s="354">
        <v>0.26</v>
      </c>
      <c r="F36" s="354"/>
      <c r="G36" s="355">
        <v>0</v>
      </c>
      <c r="H36" s="355"/>
    </row>
    <row r="37" spans="1:13" ht="15.75" thickBot="1">
      <c r="A37" s="133" t="s">
        <v>105</v>
      </c>
      <c r="B37" s="361">
        <v>1214</v>
      </c>
      <c r="C37" s="361"/>
      <c r="D37" s="134">
        <v>0</v>
      </c>
      <c r="E37" s="362">
        <v>0</v>
      </c>
      <c r="F37" s="362"/>
      <c r="G37" s="363">
        <v>0</v>
      </c>
      <c r="H37" s="363"/>
    </row>
    <row r="38" spans="1:13" ht="21" customHeight="1" thickBot="1">
      <c r="A38" s="31" t="s">
        <v>161</v>
      </c>
      <c r="B38" s="356">
        <f>SUM(B28:C37)</f>
        <v>74612</v>
      </c>
      <c r="C38" s="356"/>
      <c r="D38" s="135">
        <f>SUM(D28:D37)</f>
        <v>2253</v>
      </c>
      <c r="E38" s="357">
        <f>D38/B38*100</f>
        <v>3.0196215086045139</v>
      </c>
      <c r="F38" s="357"/>
      <c r="G38" s="358">
        <v>4</v>
      </c>
      <c r="H38" s="358"/>
    </row>
    <row r="39" spans="1:13" ht="15.75" thickBot="1">
      <c r="A39" s="136" t="s">
        <v>23</v>
      </c>
      <c r="B39" s="359">
        <v>35000</v>
      </c>
      <c r="C39" s="359"/>
      <c r="D39" s="135">
        <v>1330</v>
      </c>
      <c r="E39" s="360">
        <v>3.8</v>
      </c>
      <c r="F39" s="360"/>
      <c r="G39" s="358">
        <v>0</v>
      </c>
      <c r="H39" s="358"/>
    </row>
    <row r="40" spans="1:13" ht="21" customHeight="1" thickBot="1">
      <c r="A40" s="31" t="s">
        <v>162</v>
      </c>
      <c r="B40" s="356">
        <f>B38+B39</f>
        <v>109612</v>
      </c>
      <c r="C40" s="356"/>
      <c r="D40" s="135">
        <f>D38+D39</f>
        <v>3583</v>
      </c>
      <c r="E40" s="357">
        <f>D40/B40*100</f>
        <v>3.2688026858373171</v>
      </c>
      <c r="F40" s="357"/>
      <c r="G40" s="358">
        <v>4</v>
      </c>
      <c r="H40" s="358"/>
    </row>
    <row r="42" spans="1:13">
      <c r="E42" s="138"/>
    </row>
    <row r="43" spans="1:13">
      <c r="G43" s="138"/>
      <c r="K43" s="138"/>
      <c r="L43" s="138"/>
      <c r="M43" s="138"/>
    </row>
  </sheetData>
  <mergeCells count="47">
    <mergeCell ref="B34:C34"/>
    <mergeCell ref="E34:F34"/>
    <mergeCell ref="G34:H34"/>
    <mergeCell ref="B40:C40"/>
    <mergeCell ref="E40:F40"/>
    <mergeCell ref="G40:H40"/>
    <mergeCell ref="B38:C38"/>
    <mergeCell ref="E38:F38"/>
    <mergeCell ref="G38:H38"/>
    <mergeCell ref="B39:C39"/>
    <mergeCell ref="E39:F39"/>
    <mergeCell ref="G39:H39"/>
    <mergeCell ref="B37:C37"/>
    <mergeCell ref="E37:F37"/>
    <mergeCell ref="G37:H37"/>
    <mergeCell ref="B35:C35"/>
    <mergeCell ref="E35:F35"/>
    <mergeCell ref="G35:H35"/>
    <mergeCell ref="B36:C36"/>
    <mergeCell ref="E36:F36"/>
    <mergeCell ref="G36:H36"/>
    <mergeCell ref="B32:C32"/>
    <mergeCell ref="E32:F32"/>
    <mergeCell ref="G32:H3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28:C28"/>
    <mergeCell ref="E28:F28"/>
    <mergeCell ref="G28:H28"/>
    <mergeCell ref="B29:C29"/>
    <mergeCell ref="E29:F29"/>
    <mergeCell ref="G29:H29"/>
    <mergeCell ref="B27:C27"/>
    <mergeCell ref="E27:F27"/>
    <mergeCell ref="G27:H27"/>
    <mergeCell ref="A1:J1"/>
    <mergeCell ref="A25:H25"/>
    <mergeCell ref="B26:C26"/>
    <mergeCell ref="E26:F26"/>
    <mergeCell ref="G26:H26"/>
  </mergeCells>
  <pageMargins left="0.45" right="0.45" top="0.75" bottom="0.2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C21" sqref="C21"/>
    </sheetView>
  </sheetViews>
  <sheetFormatPr defaultRowHeight="15"/>
  <cols>
    <col min="1" max="1" width="14" customWidth="1"/>
    <col min="2" max="2" width="13.85546875" customWidth="1"/>
    <col min="3" max="3" width="17.85546875" customWidth="1"/>
    <col min="4" max="4" width="18.85546875" customWidth="1"/>
    <col min="5" max="5" width="19.85546875" customWidth="1"/>
    <col min="6" max="6" width="18.42578125" customWidth="1"/>
    <col min="7" max="7" width="19.5703125" customWidth="1"/>
  </cols>
  <sheetData>
    <row r="1" spans="1:7" ht="33" customHeight="1" thickBot="1">
      <c r="A1" s="339" t="s">
        <v>399</v>
      </c>
      <c r="B1" s="340"/>
      <c r="C1" s="340"/>
      <c r="D1" s="340"/>
      <c r="E1" s="340"/>
      <c r="F1" s="340"/>
      <c r="G1" s="340"/>
    </row>
    <row r="2" spans="1:7" ht="87" customHeight="1" thickBot="1">
      <c r="A2" s="60" t="s">
        <v>174</v>
      </c>
      <c r="B2" s="60" t="s">
        <v>173</v>
      </c>
      <c r="C2" s="60" t="s">
        <v>172</v>
      </c>
      <c r="D2" s="60" t="s">
        <v>171</v>
      </c>
      <c r="E2" s="84" t="s">
        <v>170</v>
      </c>
      <c r="F2" s="13" t="s">
        <v>169</v>
      </c>
      <c r="G2" s="84" t="s">
        <v>168</v>
      </c>
    </row>
    <row r="3" spans="1:7" ht="12.75" customHeight="1" thickTop="1" thickBot="1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</row>
    <row r="4" spans="1:7" ht="39" customHeight="1" thickTop="1" thickBot="1">
      <c r="A4" s="319">
        <v>1240</v>
      </c>
      <c r="B4" s="319">
        <v>7745</v>
      </c>
      <c r="C4" s="319">
        <v>476</v>
      </c>
      <c r="D4" s="319">
        <v>476</v>
      </c>
      <c r="E4" s="319">
        <v>61</v>
      </c>
      <c r="F4" s="320">
        <v>6.25</v>
      </c>
      <c r="G4" s="320">
        <v>100</v>
      </c>
    </row>
    <row r="7" spans="1:7">
      <c r="D7" t="s">
        <v>330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1" sqref="E11"/>
    </sheetView>
  </sheetViews>
  <sheetFormatPr defaultRowHeight="15"/>
  <cols>
    <col min="1" max="1" width="14" customWidth="1"/>
    <col min="3" max="3" width="11" customWidth="1"/>
    <col min="4" max="4" width="13.85546875" customWidth="1"/>
    <col min="5" max="5" width="14.7109375" customWidth="1"/>
    <col min="6" max="6" width="12.5703125" customWidth="1"/>
    <col min="7" max="7" width="13" customWidth="1"/>
    <col min="8" max="8" width="14" customWidth="1"/>
    <col min="9" max="9" width="17.42578125" customWidth="1"/>
  </cols>
  <sheetData>
    <row r="1" spans="1:9" ht="31.5" customHeight="1" thickBot="1">
      <c r="A1" s="364" t="s">
        <v>374</v>
      </c>
      <c r="B1" s="365"/>
      <c r="C1" s="365"/>
      <c r="D1" s="365"/>
      <c r="E1" s="365"/>
      <c r="F1" s="365"/>
      <c r="G1" s="365"/>
      <c r="H1" s="365"/>
      <c r="I1" s="365"/>
    </row>
    <row r="2" spans="1:9" ht="55.5" customHeight="1">
      <c r="A2" s="367" t="s">
        <v>367</v>
      </c>
      <c r="B2" s="366" t="s">
        <v>368</v>
      </c>
      <c r="C2" s="366"/>
      <c r="D2" s="369" t="s">
        <v>373</v>
      </c>
      <c r="E2" s="366"/>
      <c r="F2" s="369" t="s">
        <v>372</v>
      </c>
      <c r="G2" s="366"/>
      <c r="H2" s="369" t="s">
        <v>371</v>
      </c>
      <c r="I2" s="369"/>
    </row>
    <row r="3" spans="1:9" ht="27" customHeight="1" thickBot="1">
      <c r="A3" s="368"/>
      <c r="B3" s="279" t="s">
        <v>212</v>
      </c>
      <c r="C3" s="279" t="s">
        <v>369</v>
      </c>
      <c r="D3" s="279" t="s">
        <v>212</v>
      </c>
      <c r="E3" s="279" t="s">
        <v>370</v>
      </c>
      <c r="F3" s="279" t="s">
        <v>212</v>
      </c>
      <c r="G3" s="279" t="s">
        <v>370</v>
      </c>
      <c r="H3" s="279" t="s">
        <v>212</v>
      </c>
      <c r="I3" s="279" t="s">
        <v>370</v>
      </c>
    </row>
    <row r="4" spans="1:9" ht="12" customHeight="1" thickTop="1" thickBot="1">
      <c r="A4" s="278">
        <v>1</v>
      </c>
      <c r="B4" s="278">
        <v>2</v>
      </c>
      <c r="C4" s="278">
        <v>3</v>
      </c>
      <c r="D4" s="278">
        <v>4</v>
      </c>
      <c r="E4" s="278">
        <v>5</v>
      </c>
      <c r="F4" s="278">
        <v>6</v>
      </c>
      <c r="G4" s="278">
        <v>7</v>
      </c>
      <c r="H4" s="278">
        <v>8</v>
      </c>
      <c r="I4" s="278">
        <v>9</v>
      </c>
    </row>
    <row r="5" spans="1:9" ht="46.5" customHeight="1" thickTop="1" thickBot="1">
      <c r="A5" s="280">
        <v>37</v>
      </c>
      <c r="B5" s="280">
        <v>51286</v>
      </c>
      <c r="C5" s="280">
        <v>1386.11</v>
      </c>
      <c r="D5" s="280">
        <v>6949</v>
      </c>
      <c r="E5" s="280">
        <v>13.55</v>
      </c>
      <c r="F5" s="280">
        <v>15304</v>
      </c>
      <c r="G5" s="280">
        <v>29.84</v>
      </c>
      <c r="H5" s="280">
        <v>20801</v>
      </c>
      <c r="I5" s="280">
        <v>40.56</v>
      </c>
    </row>
  </sheetData>
  <mergeCells count="6">
    <mergeCell ref="A1:I1"/>
    <mergeCell ref="B2:C2"/>
    <mergeCell ref="A2:A3"/>
    <mergeCell ref="D2:E2"/>
    <mergeCell ref="F2:G2"/>
    <mergeCell ref="H2:I2"/>
  </mergeCells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I8" sqref="I8"/>
    </sheetView>
  </sheetViews>
  <sheetFormatPr defaultRowHeight="15"/>
  <cols>
    <col min="1" max="1" width="10.85546875" customWidth="1"/>
    <col min="2" max="2" width="11.42578125" customWidth="1"/>
    <col min="3" max="3" width="12.85546875" customWidth="1"/>
    <col min="4" max="4" width="10.7109375" customWidth="1"/>
    <col min="5" max="5" width="12.140625" customWidth="1"/>
    <col min="6" max="6" width="12.5703125" customWidth="1"/>
    <col min="7" max="7" width="14.140625" customWidth="1"/>
    <col min="8" max="8" width="15.85546875" customWidth="1"/>
    <col min="9" max="9" width="15.28515625" customWidth="1"/>
  </cols>
  <sheetData>
    <row r="1" spans="1:18" ht="33" customHeight="1" thickBot="1">
      <c r="A1" s="372" t="s">
        <v>384</v>
      </c>
      <c r="B1" s="373"/>
      <c r="C1" s="373"/>
      <c r="D1" s="373"/>
      <c r="E1" s="373"/>
      <c r="F1" s="373"/>
      <c r="G1" s="373"/>
      <c r="H1" s="373"/>
      <c r="I1" s="373"/>
      <c r="J1" s="8"/>
      <c r="K1" s="8"/>
      <c r="L1" s="8"/>
      <c r="M1" s="8"/>
      <c r="N1" s="8"/>
      <c r="O1" s="8"/>
      <c r="P1" s="8"/>
      <c r="Q1" s="8"/>
      <c r="R1" s="8"/>
    </row>
    <row r="2" spans="1:18" ht="51" customHeight="1" thickBot="1">
      <c r="A2" s="370" t="s">
        <v>379</v>
      </c>
      <c r="B2" s="371"/>
      <c r="C2" s="371"/>
      <c r="D2" s="370" t="s">
        <v>378</v>
      </c>
      <c r="E2" s="371"/>
      <c r="F2" s="371"/>
      <c r="G2" s="370" t="s">
        <v>380</v>
      </c>
      <c r="H2" s="371"/>
      <c r="I2" s="371"/>
      <c r="J2" s="8"/>
      <c r="K2" s="8"/>
      <c r="L2" s="8"/>
      <c r="M2" s="8"/>
      <c r="N2" s="8"/>
      <c r="O2" s="8"/>
      <c r="P2" s="8"/>
      <c r="Q2" s="8"/>
      <c r="R2" s="8"/>
    </row>
    <row r="3" spans="1:18" ht="117" customHeight="1" thickBot="1">
      <c r="A3" s="289" t="s">
        <v>376</v>
      </c>
      <c r="B3" s="289" t="s">
        <v>375</v>
      </c>
      <c r="C3" s="12" t="s">
        <v>377</v>
      </c>
      <c r="D3" s="289" t="s">
        <v>376</v>
      </c>
      <c r="E3" s="289" t="s">
        <v>375</v>
      </c>
      <c r="F3" s="12" t="s">
        <v>377</v>
      </c>
      <c r="G3" s="289" t="s">
        <v>381</v>
      </c>
      <c r="H3" s="289" t="s">
        <v>382</v>
      </c>
      <c r="I3" s="12" t="s">
        <v>383</v>
      </c>
      <c r="J3" s="8"/>
      <c r="K3" s="8"/>
      <c r="L3" s="8"/>
      <c r="M3" s="8"/>
      <c r="N3" s="8"/>
      <c r="O3" s="8"/>
      <c r="P3" s="8"/>
      <c r="Q3" s="8"/>
      <c r="R3" s="8"/>
    </row>
    <row r="4" spans="1:18" ht="12.75" customHeight="1" thickTop="1" thickBot="1">
      <c r="A4" s="305">
        <v>1</v>
      </c>
      <c r="B4" s="305">
        <v>2</v>
      </c>
      <c r="C4" s="305">
        <v>3</v>
      </c>
      <c r="D4" s="305">
        <v>4</v>
      </c>
      <c r="E4" s="305">
        <v>5</v>
      </c>
      <c r="F4" s="305">
        <v>6</v>
      </c>
      <c r="G4" s="305">
        <v>7</v>
      </c>
      <c r="H4" s="305">
        <v>8</v>
      </c>
      <c r="I4" s="305">
        <v>9</v>
      </c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 thickTop="1" thickBot="1">
      <c r="A5" s="280">
        <v>2130</v>
      </c>
      <c r="B5" s="280">
        <v>120</v>
      </c>
      <c r="C5" s="280">
        <v>5.63</v>
      </c>
      <c r="D5" s="280">
        <v>964</v>
      </c>
      <c r="E5" s="280">
        <v>212</v>
      </c>
      <c r="F5" s="280">
        <v>21.99</v>
      </c>
      <c r="G5" s="280">
        <v>617</v>
      </c>
      <c r="H5" s="280">
        <v>524</v>
      </c>
      <c r="I5" s="280">
        <v>84.93</v>
      </c>
      <c r="J5" s="8"/>
      <c r="K5" s="8"/>
      <c r="L5" s="8"/>
      <c r="M5" s="8"/>
      <c r="N5" s="8"/>
      <c r="O5" s="8"/>
      <c r="P5" s="8"/>
      <c r="Q5" s="8"/>
      <c r="R5" s="8"/>
    </row>
  </sheetData>
  <mergeCells count="4">
    <mergeCell ref="A2:C2"/>
    <mergeCell ref="D2:F2"/>
    <mergeCell ref="G2:I2"/>
    <mergeCell ref="A1:I1"/>
  </mergeCell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8" sqref="G8"/>
    </sheetView>
  </sheetViews>
  <sheetFormatPr defaultRowHeight="15"/>
  <cols>
    <col min="1" max="1" width="10.28515625" customWidth="1"/>
    <col min="2" max="2" width="11.7109375" customWidth="1"/>
    <col min="3" max="3" width="12.140625" customWidth="1"/>
    <col min="4" max="4" width="14" customWidth="1"/>
    <col min="5" max="5" width="14.28515625" customWidth="1"/>
    <col min="6" max="6" width="13.7109375" customWidth="1"/>
    <col min="7" max="7" width="15.28515625" customWidth="1"/>
    <col min="8" max="9" width="15.42578125" customWidth="1"/>
  </cols>
  <sheetData>
    <row r="1" spans="1:9" ht="33.75" customHeight="1" thickBot="1">
      <c r="A1" s="372" t="s">
        <v>385</v>
      </c>
      <c r="B1" s="373"/>
      <c r="C1" s="373"/>
      <c r="D1" s="373"/>
      <c r="E1" s="373"/>
      <c r="F1" s="373"/>
      <c r="G1" s="373"/>
      <c r="H1" s="373"/>
      <c r="I1" s="373"/>
    </row>
    <row r="2" spans="1:9" ht="45" customHeight="1" thickBot="1">
      <c r="A2" s="370" t="s">
        <v>386</v>
      </c>
      <c r="B2" s="371"/>
      <c r="C2" s="371"/>
      <c r="D2" s="370" t="s">
        <v>387</v>
      </c>
      <c r="E2" s="371"/>
      <c r="F2" s="371"/>
      <c r="G2" s="370" t="s">
        <v>388</v>
      </c>
      <c r="H2" s="371"/>
      <c r="I2" s="371"/>
    </row>
    <row r="3" spans="1:9" ht="190.5" customHeight="1" thickBot="1">
      <c r="A3" s="286" t="s">
        <v>389</v>
      </c>
      <c r="B3" s="286" t="s">
        <v>390</v>
      </c>
      <c r="C3" s="287" t="s">
        <v>391</v>
      </c>
      <c r="D3" s="286" t="s">
        <v>396</v>
      </c>
      <c r="E3" s="286" t="s">
        <v>392</v>
      </c>
      <c r="F3" s="287" t="s">
        <v>397</v>
      </c>
      <c r="G3" s="286" t="s">
        <v>393</v>
      </c>
      <c r="H3" s="286" t="s">
        <v>395</v>
      </c>
      <c r="I3" s="287" t="s">
        <v>394</v>
      </c>
    </row>
    <row r="4" spans="1:9" ht="13.5" customHeight="1" thickTop="1" thickBot="1">
      <c r="A4" s="288">
        <v>1</v>
      </c>
      <c r="B4" s="288">
        <v>2</v>
      </c>
      <c r="C4" s="288">
        <v>3</v>
      </c>
      <c r="D4" s="288">
        <v>4</v>
      </c>
      <c r="E4" s="288">
        <v>5</v>
      </c>
      <c r="F4" s="288">
        <v>6</v>
      </c>
      <c r="G4" s="288">
        <v>7</v>
      </c>
      <c r="H4" s="288">
        <v>8</v>
      </c>
      <c r="I4" s="288">
        <v>9</v>
      </c>
    </row>
    <row r="5" spans="1:9" ht="38.25" customHeight="1" thickTop="1" thickBot="1">
      <c r="A5" s="290">
        <v>2836</v>
      </c>
      <c r="B5" s="290">
        <v>2724</v>
      </c>
      <c r="C5" s="290">
        <v>96.05</v>
      </c>
      <c r="D5" s="290">
        <v>67</v>
      </c>
      <c r="E5" s="290">
        <v>28</v>
      </c>
      <c r="F5" s="290">
        <v>41.79</v>
      </c>
      <c r="G5" s="290">
        <v>85</v>
      </c>
      <c r="H5" s="290">
        <v>21</v>
      </c>
      <c r="I5" s="290">
        <v>24.71</v>
      </c>
    </row>
  </sheetData>
  <mergeCells count="4">
    <mergeCell ref="A1:I1"/>
    <mergeCell ref="A2:C2"/>
    <mergeCell ref="D2:F2"/>
    <mergeCell ref="G2:I2"/>
  </mergeCell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I7" sqref="I7"/>
    </sheetView>
  </sheetViews>
  <sheetFormatPr defaultRowHeight="44.25" customHeight="1"/>
  <cols>
    <col min="1" max="1" width="17.5703125" style="51" customWidth="1"/>
    <col min="2" max="2" width="14.42578125" style="51" customWidth="1"/>
    <col min="3" max="3" width="14.140625" style="51" customWidth="1"/>
    <col min="4" max="4" width="16.7109375" style="51" customWidth="1"/>
    <col min="5" max="5" width="15" style="51" customWidth="1"/>
    <col min="6" max="6" width="15.5703125" style="51" customWidth="1"/>
    <col min="7" max="7" width="16.5703125" style="51" customWidth="1"/>
    <col min="8" max="8" width="14.85546875" style="51" customWidth="1"/>
    <col min="9" max="10" width="9.5703125" style="51" bestFit="1" customWidth="1"/>
    <col min="11" max="16384" width="9.140625" style="51"/>
  </cols>
  <sheetData>
    <row r="1" spans="1:8" ht="44.25" customHeight="1" thickBot="1">
      <c r="A1" s="339" t="s">
        <v>312</v>
      </c>
      <c r="B1" s="339"/>
      <c r="C1" s="339"/>
      <c r="D1" s="339"/>
      <c r="E1" s="339"/>
      <c r="F1" s="339"/>
      <c r="G1" s="339"/>
      <c r="H1" s="339"/>
    </row>
    <row r="2" spans="1:8" ht="91.5" customHeight="1" thickBot="1">
      <c r="A2" s="162" t="s">
        <v>189</v>
      </c>
      <c r="B2" s="162" t="s">
        <v>188</v>
      </c>
      <c r="C2" s="162" t="s">
        <v>187</v>
      </c>
      <c r="D2" s="162" t="s">
        <v>186</v>
      </c>
      <c r="E2" s="162" t="s">
        <v>185</v>
      </c>
      <c r="F2" s="162" t="s">
        <v>184</v>
      </c>
      <c r="G2" s="120" t="s">
        <v>183</v>
      </c>
      <c r="H2" s="120" t="s">
        <v>182</v>
      </c>
    </row>
    <row r="3" spans="1:8" ht="12" customHeight="1" thickTop="1" thickBot="1">
      <c r="A3" s="163">
        <v>1</v>
      </c>
      <c r="B3" s="163">
        <v>2</v>
      </c>
      <c r="C3" s="163">
        <v>3</v>
      </c>
      <c r="D3" s="163">
        <v>4</v>
      </c>
      <c r="E3" s="163">
        <v>5</v>
      </c>
      <c r="F3" s="163">
        <v>6</v>
      </c>
      <c r="G3" s="164">
        <v>7</v>
      </c>
      <c r="H3" s="164">
        <v>8</v>
      </c>
    </row>
    <row r="4" spans="1:8" ht="44.25" customHeight="1" thickTop="1" thickBot="1">
      <c r="A4" s="166">
        <v>166651</v>
      </c>
      <c r="B4" s="166">
        <v>43157</v>
      </c>
      <c r="C4" s="166">
        <v>19616</v>
      </c>
      <c r="D4" s="167">
        <v>528</v>
      </c>
      <c r="E4" s="166">
        <v>6122</v>
      </c>
      <c r="F4" s="167">
        <v>422</v>
      </c>
      <c r="G4" s="166">
        <v>3841</v>
      </c>
      <c r="H4" s="166">
        <v>3373</v>
      </c>
    </row>
    <row r="5" spans="1:8" ht="20.25" customHeight="1"/>
    <row r="6" spans="1:8" ht="27" customHeight="1" thickBot="1"/>
    <row r="7" spans="1:8" ht="107.25" customHeight="1" thickBot="1">
      <c r="A7" s="120" t="s">
        <v>181</v>
      </c>
      <c r="B7" s="120" t="s">
        <v>180</v>
      </c>
      <c r="C7" s="168" t="s">
        <v>179</v>
      </c>
      <c r="D7" s="168" t="s">
        <v>178</v>
      </c>
      <c r="E7" s="168" t="s">
        <v>177</v>
      </c>
      <c r="F7" s="111" t="s">
        <v>176</v>
      </c>
      <c r="G7" s="111" t="s">
        <v>175</v>
      </c>
    </row>
    <row r="8" spans="1:8" ht="13.5" customHeight="1" thickTop="1" thickBot="1">
      <c r="A8" s="164">
        <v>1</v>
      </c>
      <c r="B8" s="164">
        <v>2</v>
      </c>
      <c r="C8" s="163">
        <v>3</v>
      </c>
      <c r="D8" s="163">
        <v>4</v>
      </c>
      <c r="E8" s="163">
        <v>5</v>
      </c>
      <c r="F8" s="164">
        <v>6</v>
      </c>
      <c r="G8" s="164">
        <v>7</v>
      </c>
    </row>
    <row r="9" spans="1:8" ht="44.25" customHeight="1" thickTop="1" thickBot="1">
      <c r="A9" s="166">
        <v>4162</v>
      </c>
      <c r="B9" s="166">
        <v>1906</v>
      </c>
      <c r="C9" s="166">
        <v>25.9</v>
      </c>
      <c r="D9" s="169">
        <v>31.21</v>
      </c>
      <c r="E9" s="169">
        <v>79.92</v>
      </c>
      <c r="F9" s="169">
        <v>87.82</v>
      </c>
      <c r="G9" s="169">
        <v>45.8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14" sqref="G14"/>
    </sheetView>
  </sheetViews>
  <sheetFormatPr defaultRowHeight="15"/>
  <cols>
    <col min="1" max="1" width="17" customWidth="1"/>
    <col min="2" max="2" width="21.28515625" customWidth="1"/>
    <col min="3" max="3" width="13.140625" customWidth="1"/>
    <col min="4" max="4" width="13.85546875" customWidth="1"/>
    <col min="5" max="5" width="12.5703125" customWidth="1"/>
    <col min="6" max="6" width="15.28515625" customWidth="1"/>
    <col min="7" max="7" width="14.5703125" customWidth="1"/>
    <col min="8" max="8" width="17" customWidth="1"/>
    <col min="9" max="9" width="12.5703125" customWidth="1"/>
  </cols>
  <sheetData>
    <row r="1" spans="1:8" ht="22.5" customHeight="1" thickBot="1">
      <c r="A1" s="340" t="s">
        <v>354</v>
      </c>
      <c r="B1" s="340"/>
      <c r="C1" s="340"/>
      <c r="D1" s="340"/>
      <c r="E1" s="340"/>
      <c r="F1" s="340"/>
      <c r="G1" s="340"/>
      <c r="H1" s="340"/>
    </row>
    <row r="2" spans="1:8" ht="106.5" customHeight="1" thickBot="1">
      <c r="A2" s="60" t="s">
        <v>150</v>
      </c>
      <c r="B2" s="60" t="s">
        <v>197</v>
      </c>
      <c r="C2" s="60" t="s">
        <v>196</v>
      </c>
      <c r="D2" s="60" t="s">
        <v>195</v>
      </c>
      <c r="E2" s="60" t="s">
        <v>194</v>
      </c>
      <c r="F2" s="84" t="s">
        <v>193</v>
      </c>
      <c r="G2" s="84" t="s">
        <v>192</v>
      </c>
      <c r="H2" s="84" t="s">
        <v>191</v>
      </c>
    </row>
    <row r="3" spans="1:8" ht="12.75" customHeight="1" thickTop="1" thickBot="1">
      <c r="A3" s="170">
        <v>1</v>
      </c>
      <c r="B3" s="170">
        <v>2</v>
      </c>
      <c r="C3" s="170">
        <v>3</v>
      </c>
      <c r="D3" s="170">
        <v>4</v>
      </c>
      <c r="E3" s="170">
        <v>5</v>
      </c>
      <c r="F3" s="170">
        <v>6</v>
      </c>
      <c r="G3" s="170">
        <v>7</v>
      </c>
      <c r="H3" s="170">
        <v>8</v>
      </c>
    </row>
    <row r="4" spans="1:8" ht="15.75" thickTop="1">
      <c r="A4" s="44" t="s">
        <v>90</v>
      </c>
      <c r="B4" s="5">
        <v>624</v>
      </c>
      <c r="C4" s="5">
        <v>650</v>
      </c>
      <c r="D4" s="5">
        <v>6879</v>
      </c>
      <c r="E4" s="5">
        <v>21982</v>
      </c>
      <c r="F4" s="205">
        <v>1.04</v>
      </c>
      <c r="G4" s="205">
        <v>11.02</v>
      </c>
      <c r="H4" s="205">
        <v>35.229999999999997</v>
      </c>
    </row>
    <row r="5" spans="1:8">
      <c r="A5" s="44" t="s">
        <v>93</v>
      </c>
      <c r="B5" s="5">
        <v>826</v>
      </c>
      <c r="C5" s="5">
        <v>28</v>
      </c>
      <c r="D5" s="5">
        <v>7112</v>
      </c>
      <c r="E5" s="5">
        <v>26545</v>
      </c>
      <c r="F5" s="205">
        <v>0.03</v>
      </c>
      <c r="G5" s="205">
        <v>8.61</v>
      </c>
      <c r="H5" s="205">
        <v>32.14</v>
      </c>
    </row>
    <row r="6" spans="1:8">
      <c r="A6" s="44" t="s">
        <v>96</v>
      </c>
      <c r="B6" s="5">
        <v>460</v>
      </c>
      <c r="C6" s="5">
        <v>460</v>
      </c>
      <c r="D6" s="5">
        <v>1983</v>
      </c>
      <c r="E6" s="5">
        <v>8510</v>
      </c>
      <c r="F6" s="205">
        <v>1</v>
      </c>
      <c r="G6" s="205">
        <v>4.3099999999999996</v>
      </c>
      <c r="H6" s="205">
        <v>18.5</v>
      </c>
    </row>
    <row r="7" spans="1:8">
      <c r="A7" s="44" t="s">
        <v>97</v>
      </c>
      <c r="B7" s="5">
        <v>382</v>
      </c>
      <c r="C7" s="5">
        <v>153</v>
      </c>
      <c r="D7" s="5">
        <v>2063</v>
      </c>
      <c r="E7" s="5">
        <v>5768</v>
      </c>
      <c r="F7" s="205">
        <v>0.4</v>
      </c>
      <c r="G7" s="205">
        <v>5.4</v>
      </c>
      <c r="H7" s="205">
        <v>15.1</v>
      </c>
    </row>
    <row r="8" spans="1:8">
      <c r="A8" s="44" t="s">
        <v>99</v>
      </c>
      <c r="B8" s="5">
        <v>1235</v>
      </c>
      <c r="C8" s="5">
        <v>1351</v>
      </c>
      <c r="D8" s="5">
        <v>13250</v>
      </c>
      <c r="E8" s="5">
        <v>15491</v>
      </c>
      <c r="F8" s="205">
        <v>1.0900000000000001</v>
      </c>
      <c r="G8" s="205">
        <v>10.73</v>
      </c>
      <c r="H8" s="205">
        <v>12.54</v>
      </c>
    </row>
    <row r="9" spans="1:8">
      <c r="A9" s="44" t="s">
        <v>103</v>
      </c>
      <c r="B9" s="5">
        <v>1120</v>
      </c>
      <c r="C9" s="5">
        <v>0</v>
      </c>
      <c r="D9" s="5">
        <v>10539</v>
      </c>
      <c r="E9" s="5">
        <v>41227</v>
      </c>
      <c r="F9" s="205">
        <v>0</v>
      </c>
      <c r="G9" s="205">
        <v>9.41</v>
      </c>
      <c r="H9" s="205">
        <v>36.81</v>
      </c>
    </row>
    <row r="10" spans="1:8" ht="15.75" thickBot="1">
      <c r="A10" s="44" t="s">
        <v>190</v>
      </c>
      <c r="B10" s="5">
        <v>11736</v>
      </c>
      <c r="C10" s="5">
        <v>15313</v>
      </c>
      <c r="D10" s="5">
        <v>82343</v>
      </c>
      <c r="E10" s="5">
        <v>318903</v>
      </c>
      <c r="F10" s="205">
        <v>1.3</v>
      </c>
      <c r="G10" s="205">
        <v>7.02</v>
      </c>
      <c r="H10" s="205">
        <v>27.17</v>
      </c>
    </row>
    <row r="11" spans="1:8" s="9" customFormat="1" ht="19.5" customHeight="1" thickBot="1">
      <c r="A11" s="43" t="s">
        <v>162</v>
      </c>
      <c r="B11" s="7">
        <v>16383</v>
      </c>
      <c r="C11" s="7">
        <v>17955</v>
      </c>
      <c r="D11" s="7">
        <v>124169</v>
      </c>
      <c r="E11" s="7">
        <v>438426</v>
      </c>
      <c r="F11" s="85">
        <v>1.1000000000000001</v>
      </c>
      <c r="G11" s="85">
        <v>7.58</v>
      </c>
      <c r="H11" s="85">
        <v>26.76</v>
      </c>
    </row>
    <row r="14" spans="1:8" ht="163.5" customHeight="1"/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topLeftCell="A4" workbookViewId="0">
      <selection activeCell="F16" sqref="F16"/>
    </sheetView>
  </sheetViews>
  <sheetFormatPr defaultRowHeight="15"/>
  <cols>
    <col min="1" max="1" width="13.85546875" customWidth="1"/>
    <col min="2" max="2" width="9.42578125" customWidth="1"/>
    <col min="3" max="3" width="6.7109375" customWidth="1"/>
    <col min="4" max="4" width="9.85546875" customWidth="1"/>
    <col min="5" max="5" width="10.28515625" customWidth="1"/>
    <col min="6" max="6" width="9.28515625" customWidth="1"/>
    <col min="7" max="7" width="10.28515625" customWidth="1"/>
    <col min="8" max="8" width="12.5703125" customWidth="1"/>
    <col min="9" max="10" width="10.5703125" customWidth="1"/>
    <col min="11" max="11" width="11" customWidth="1"/>
    <col min="12" max="12" width="12.42578125" customWidth="1"/>
    <col min="13" max="13" width="13.28515625" customWidth="1"/>
  </cols>
  <sheetData>
    <row r="1" spans="1:14" ht="32.25" customHeight="1" thickBot="1">
      <c r="A1" s="374" t="s">
        <v>355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4" ht="189" customHeight="1" thickBot="1">
      <c r="A2" s="250" t="s">
        <v>0</v>
      </c>
      <c r="B2" s="250" t="s">
        <v>344</v>
      </c>
      <c r="C2" s="250" t="s">
        <v>337</v>
      </c>
      <c r="D2" s="251" t="s">
        <v>338</v>
      </c>
      <c r="E2" s="250" t="s">
        <v>339</v>
      </c>
      <c r="F2" s="250" t="s">
        <v>343</v>
      </c>
      <c r="G2" s="250" t="s">
        <v>340</v>
      </c>
      <c r="H2" s="251" t="s">
        <v>341</v>
      </c>
      <c r="I2" s="250" t="s">
        <v>342</v>
      </c>
      <c r="J2" s="250" t="s">
        <v>345</v>
      </c>
      <c r="K2" s="250" t="s">
        <v>346</v>
      </c>
      <c r="L2" s="251" t="s">
        <v>347</v>
      </c>
      <c r="M2" s="247"/>
      <c r="N2" s="9"/>
    </row>
    <row r="3" spans="1:14" ht="14.25" customHeight="1" thickTop="1" thickBot="1">
      <c r="A3" s="227">
        <v>1</v>
      </c>
      <c r="B3" s="227">
        <v>2</v>
      </c>
      <c r="C3" s="227">
        <v>3</v>
      </c>
      <c r="D3" s="227">
        <v>4</v>
      </c>
      <c r="E3" s="227">
        <v>5</v>
      </c>
      <c r="F3" s="227">
        <v>6</v>
      </c>
      <c r="G3" s="227">
        <v>7</v>
      </c>
      <c r="H3" s="227">
        <v>8</v>
      </c>
      <c r="I3" s="227">
        <v>9</v>
      </c>
      <c r="J3" s="227">
        <v>10</v>
      </c>
      <c r="K3" s="227">
        <v>11</v>
      </c>
      <c r="L3" s="227">
        <v>12</v>
      </c>
      <c r="M3" s="246"/>
      <c r="N3" s="246"/>
    </row>
    <row r="4" spans="1:14" ht="15.75" thickTop="1">
      <c r="A4" s="32" t="s">
        <v>90</v>
      </c>
      <c r="B4" s="283">
        <v>21</v>
      </c>
      <c r="C4" s="5">
        <v>21</v>
      </c>
      <c r="D4" s="322">
        <v>100</v>
      </c>
      <c r="E4" s="5">
        <v>15</v>
      </c>
      <c r="F4" s="5">
        <v>15</v>
      </c>
      <c r="G4" s="5">
        <v>0</v>
      </c>
      <c r="H4" s="322">
        <v>0</v>
      </c>
      <c r="I4" s="81">
        <v>6</v>
      </c>
      <c r="J4" s="81">
        <v>6</v>
      </c>
      <c r="K4" s="260">
        <v>3</v>
      </c>
      <c r="L4" s="321">
        <v>50</v>
      </c>
    </row>
    <row r="5" spans="1:14">
      <c r="A5" s="32" t="s">
        <v>93</v>
      </c>
      <c r="B5" s="283">
        <v>40</v>
      </c>
      <c r="C5" s="5">
        <v>40</v>
      </c>
      <c r="D5" s="322">
        <v>100</v>
      </c>
      <c r="E5" s="5">
        <v>35</v>
      </c>
      <c r="F5" s="5">
        <v>35</v>
      </c>
      <c r="G5" s="5">
        <v>2</v>
      </c>
      <c r="H5" s="5">
        <v>5.71</v>
      </c>
      <c r="I5" s="81">
        <v>5</v>
      </c>
      <c r="J5" s="81">
        <v>5</v>
      </c>
      <c r="K5" s="81">
        <v>2</v>
      </c>
      <c r="L5" s="322">
        <v>40</v>
      </c>
    </row>
    <row r="6" spans="1:14">
      <c r="A6" s="32" t="s">
        <v>96</v>
      </c>
      <c r="B6" s="283">
        <v>46</v>
      </c>
      <c r="C6" s="5">
        <v>36</v>
      </c>
      <c r="D6" s="322">
        <v>78.260000000000005</v>
      </c>
      <c r="E6" s="5">
        <v>27</v>
      </c>
      <c r="F6" s="5">
        <v>17</v>
      </c>
      <c r="G6" s="5">
        <v>5</v>
      </c>
      <c r="H6" s="5">
        <v>29.41</v>
      </c>
      <c r="I6" s="81">
        <v>19</v>
      </c>
      <c r="J6" s="81">
        <v>19</v>
      </c>
      <c r="K6" s="81">
        <v>7</v>
      </c>
      <c r="L6" s="322">
        <v>36.840000000000003</v>
      </c>
    </row>
    <row r="7" spans="1:14">
      <c r="A7" s="32" t="s">
        <v>97</v>
      </c>
      <c r="B7" s="283">
        <v>25</v>
      </c>
      <c r="C7" s="5">
        <v>25</v>
      </c>
      <c r="D7" s="322">
        <v>100</v>
      </c>
      <c r="E7" s="5">
        <v>22</v>
      </c>
      <c r="F7" s="5">
        <v>22</v>
      </c>
      <c r="G7" s="5">
        <v>0</v>
      </c>
      <c r="H7" s="322">
        <v>0</v>
      </c>
      <c r="I7" s="81">
        <v>3</v>
      </c>
      <c r="J7" s="81">
        <v>3</v>
      </c>
      <c r="K7" s="81">
        <v>2</v>
      </c>
      <c r="L7" s="322">
        <v>66.67</v>
      </c>
    </row>
    <row r="8" spans="1:14" ht="14.25" customHeight="1">
      <c r="A8" s="32" t="s">
        <v>99</v>
      </c>
      <c r="B8" s="283">
        <v>42</v>
      </c>
      <c r="C8" s="5">
        <v>38</v>
      </c>
      <c r="D8" s="322">
        <v>90.48</v>
      </c>
      <c r="E8" s="5">
        <v>40</v>
      </c>
      <c r="F8" s="5">
        <v>36</v>
      </c>
      <c r="G8" s="5">
        <v>16</v>
      </c>
      <c r="H8" s="5">
        <v>44.44</v>
      </c>
      <c r="I8" s="81">
        <v>2</v>
      </c>
      <c r="J8" s="81">
        <v>2</v>
      </c>
      <c r="K8" s="81">
        <v>2</v>
      </c>
      <c r="L8" s="322">
        <v>100</v>
      </c>
    </row>
    <row r="9" spans="1:14">
      <c r="A9" s="32" t="s">
        <v>103</v>
      </c>
      <c r="B9" s="283">
        <v>5</v>
      </c>
      <c r="C9" s="5">
        <v>4</v>
      </c>
      <c r="D9" s="322">
        <v>80</v>
      </c>
      <c r="E9" s="5">
        <v>5</v>
      </c>
      <c r="F9" s="5">
        <v>4</v>
      </c>
      <c r="G9" s="5">
        <v>1</v>
      </c>
      <c r="H9" s="322">
        <v>25</v>
      </c>
      <c r="I9" s="81">
        <v>0</v>
      </c>
      <c r="J9" s="81"/>
      <c r="K9" s="81"/>
      <c r="L9" s="322"/>
    </row>
    <row r="10" spans="1:14" ht="15.75" thickBot="1">
      <c r="A10" s="32" t="s">
        <v>190</v>
      </c>
      <c r="B10" s="283">
        <v>843</v>
      </c>
      <c r="C10" s="5">
        <v>770</v>
      </c>
      <c r="D10" s="322">
        <v>91.34</v>
      </c>
      <c r="E10" s="5">
        <v>708</v>
      </c>
      <c r="F10" s="5">
        <v>636</v>
      </c>
      <c r="G10" s="5">
        <v>36</v>
      </c>
      <c r="H10" s="5">
        <v>5.66</v>
      </c>
      <c r="I10" s="81">
        <v>135</v>
      </c>
      <c r="J10" s="81">
        <v>134</v>
      </c>
      <c r="K10" s="261">
        <v>29</v>
      </c>
      <c r="L10" s="323">
        <v>21.64</v>
      </c>
    </row>
    <row r="11" spans="1:14" ht="18" customHeight="1" thickBot="1">
      <c r="A11" s="252" t="s">
        <v>162</v>
      </c>
      <c r="B11" s="434">
        <v>1022</v>
      </c>
      <c r="C11" s="45">
        <v>934</v>
      </c>
      <c r="D11" s="57">
        <v>91.39</v>
      </c>
      <c r="E11" s="45">
        <v>852</v>
      </c>
      <c r="F11" s="45">
        <v>765</v>
      </c>
      <c r="G11" s="45">
        <v>60</v>
      </c>
      <c r="H11" s="57">
        <v>7.84</v>
      </c>
      <c r="I11" s="30">
        <v>170</v>
      </c>
      <c r="J11" s="30">
        <v>169</v>
      </c>
      <c r="K11" s="30">
        <v>45</v>
      </c>
      <c r="L11" s="259">
        <v>26.63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C13" sqref="C13"/>
    </sheetView>
  </sheetViews>
  <sheetFormatPr defaultRowHeight="15"/>
  <cols>
    <col min="1" max="1" width="18.42578125" customWidth="1"/>
    <col min="2" max="2" width="10.5703125" customWidth="1"/>
    <col min="3" max="3" width="10.85546875" customWidth="1"/>
    <col min="4" max="4" width="10.7109375" customWidth="1"/>
    <col min="5" max="5" width="11.7109375" customWidth="1"/>
    <col min="6" max="6" width="10.85546875" customWidth="1"/>
    <col min="7" max="7" width="11.140625" customWidth="1"/>
    <col min="8" max="8" width="12" customWidth="1"/>
    <col min="9" max="9" width="11.5703125" customWidth="1"/>
    <col min="10" max="10" width="7.7109375" customWidth="1"/>
  </cols>
  <sheetData>
    <row r="1" spans="1:11" ht="31.5" customHeight="1" thickBot="1">
      <c r="A1" s="374" t="s">
        <v>356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35.75" customHeight="1" thickBot="1">
      <c r="A2" s="14" t="s">
        <v>0</v>
      </c>
      <c r="B2" s="14" t="s">
        <v>205</v>
      </c>
      <c r="C2" s="14" t="s">
        <v>204</v>
      </c>
      <c r="D2" s="14" t="s">
        <v>203</v>
      </c>
      <c r="E2" s="14" t="s">
        <v>202</v>
      </c>
      <c r="F2" s="14" t="s">
        <v>201</v>
      </c>
      <c r="G2" s="233" t="s">
        <v>353</v>
      </c>
      <c r="H2" s="34" t="s">
        <v>200</v>
      </c>
      <c r="I2" s="34" t="s">
        <v>199</v>
      </c>
      <c r="J2" s="377" t="s">
        <v>198</v>
      </c>
      <c r="K2" s="377"/>
    </row>
    <row r="3" spans="1:11" ht="12.75" customHeight="1" thickTop="1" thickBo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229">
        <v>7</v>
      </c>
      <c r="H3" s="11">
        <v>8</v>
      </c>
      <c r="I3" s="11">
        <v>9</v>
      </c>
      <c r="J3" s="350">
        <v>10</v>
      </c>
      <c r="K3" s="350"/>
    </row>
    <row r="4" spans="1:11" ht="15.75" thickTop="1">
      <c r="A4" s="4" t="s">
        <v>90</v>
      </c>
      <c r="B4" s="5">
        <v>4071</v>
      </c>
      <c r="C4" s="5">
        <v>5278</v>
      </c>
      <c r="D4" s="5">
        <v>3477</v>
      </c>
      <c r="E4" s="5">
        <v>4708</v>
      </c>
      <c r="F4" s="5">
        <v>58</v>
      </c>
      <c r="G4" s="5">
        <v>54</v>
      </c>
      <c r="H4" s="205">
        <v>85.41</v>
      </c>
      <c r="I4" s="205">
        <v>89.2</v>
      </c>
      <c r="J4" s="380">
        <v>93.1</v>
      </c>
      <c r="K4" s="380"/>
    </row>
    <row r="5" spans="1:11">
      <c r="A5" s="4" t="s">
        <v>93</v>
      </c>
      <c r="B5" s="5">
        <v>5089</v>
      </c>
      <c r="C5" s="5">
        <v>16661</v>
      </c>
      <c r="D5" s="5">
        <v>4218</v>
      </c>
      <c r="E5" s="5">
        <v>15640</v>
      </c>
      <c r="F5" s="5">
        <v>322</v>
      </c>
      <c r="G5" s="5">
        <v>321</v>
      </c>
      <c r="H5" s="205">
        <v>82.88</v>
      </c>
      <c r="I5" s="205">
        <v>93.87</v>
      </c>
      <c r="J5" s="379">
        <v>99.69</v>
      </c>
      <c r="K5" s="379"/>
    </row>
    <row r="6" spans="1:11">
      <c r="A6" s="4" t="s">
        <v>96</v>
      </c>
      <c r="B6" s="5">
        <v>3172</v>
      </c>
      <c r="C6" s="5">
        <v>13189</v>
      </c>
      <c r="D6" s="5">
        <v>2586</v>
      </c>
      <c r="E6" s="5">
        <v>10956</v>
      </c>
      <c r="F6" s="5">
        <v>437</v>
      </c>
      <c r="G6" s="5">
        <v>437</v>
      </c>
      <c r="H6" s="205">
        <v>81.53</v>
      </c>
      <c r="I6" s="205">
        <v>83.07</v>
      </c>
      <c r="J6" s="379">
        <v>100</v>
      </c>
      <c r="K6" s="379"/>
    </row>
    <row r="7" spans="1:11">
      <c r="A7" s="4" t="s">
        <v>97</v>
      </c>
      <c r="B7" s="5">
        <v>3053</v>
      </c>
      <c r="C7" s="5">
        <v>8696</v>
      </c>
      <c r="D7" s="5">
        <v>2040</v>
      </c>
      <c r="E7" s="5">
        <v>6090</v>
      </c>
      <c r="F7" s="5">
        <v>196</v>
      </c>
      <c r="G7" s="5">
        <v>196</v>
      </c>
      <c r="H7" s="205">
        <v>66.819999999999993</v>
      </c>
      <c r="I7" s="205">
        <v>70.03</v>
      </c>
      <c r="J7" s="379">
        <v>100</v>
      </c>
      <c r="K7" s="379"/>
    </row>
    <row r="8" spans="1:11">
      <c r="A8" s="4" t="s">
        <v>99</v>
      </c>
      <c r="B8" s="5">
        <v>3513</v>
      </c>
      <c r="C8" s="5">
        <v>17820</v>
      </c>
      <c r="D8" s="5">
        <v>2960</v>
      </c>
      <c r="E8" s="5">
        <v>15254</v>
      </c>
      <c r="F8" s="5">
        <v>247</v>
      </c>
      <c r="G8" s="5">
        <v>247</v>
      </c>
      <c r="H8" s="205">
        <v>84.26</v>
      </c>
      <c r="I8" s="205">
        <v>85.6</v>
      </c>
      <c r="J8" s="379">
        <v>100</v>
      </c>
      <c r="K8" s="379"/>
    </row>
    <row r="9" spans="1:11">
      <c r="A9" s="4" t="s">
        <v>103</v>
      </c>
      <c r="B9" s="5">
        <v>2910</v>
      </c>
      <c r="C9" s="5">
        <v>1620</v>
      </c>
      <c r="D9" s="5">
        <v>1585</v>
      </c>
      <c r="E9" s="5">
        <v>1132</v>
      </c>
      <c r="F9" s="5">
        <v>41</v>
      </c>
      <c r="G9" s="5">
        <v>41</v>
      </c>
      <c r="H9" s="205">
        <v>54.47</v>
      </c>
      <c r="I9" s="205">
        <v>69.88</v>
      </c>
      <c r="J9" s="379">
        <v>100</v>
      </c>
      <c r="K9" s="379"/>
    </row>
    <row r="10" spans="1:11" ht="15.75" thickBot="1">
      <c r="A10" s="4" t="s">
        <v>190</v>
      </c>
      <c r="B10" s="5">
        <v>85253</v>
      </c>
      <c r="C10" s="5">
        <v>29918</v>
      </c>
      <c r="D10" s="5">
        <v>46853</v>
      </c>
      <c r="E10" s="5">
        <v>29441</v>
      </c>
      <c r="F10" s="5">
        <v>526</v>
      </c>
      <c r="G10" s="5">
        <v>512</v>
      </c>
      <c r="H10" s="205">
        <v>54.96</v>
      </c>
      <c r="I10" s="205">
        <v>98.41</v>
      </c>
      <c r="J10" s="376">
        <v>97.34</v>
      </c>
      <c r="K10" s="376"/>
    </row>
    <row r="11" spans="1:11" ht="18.75" customHeight="1" thickBot="1">
      <c r="A11" s="43" t="s">
        <v>162</v>
      </c>
      <c r="B11" s="258">
        <v>107061</v>
      </c>
      <c r="C11" s="258">
        <v>93182</v>
      </c>
      <c r="D11" s="258">
        <v>63719</v>
      </c>
      <c r="E11" s="258">
        <v>83221</v>
      </c>
      <c r="F11" s="258">
        <v>1827</v>
      </c>
      <c r="G11" s="258">
        <v>1808</v>
      </c>
      <c r="H11" s="324">
        <v>59.52</v>
      </c>
      <c r="I11" s="324">
        <v>89.31</v>
      </c>
      <c r="J11" s="378">
        <v>98.96</v>
      </c>
      <c r="K11" s="378"/>
    </row>
  </sheetData>
  <mergeCells count="11">
    <mergeCell ref="A1:K1"/>
    <mergeCell ref="J10:K10"/>
    <mergeCell ref="J3:K3"/>
    <mergeCell ref="J2:K2"/>
    <mergeCell ref="J11:K11"/>
    <mergeCell ref="J8:K8"/>
    <mergeCell ref="J9:K9"/>
    <mergeCell ref="J4:K4"/>
    <mergeCell ref="J5:K5"/>
    <mergeCell ref="J6:K6"/>
    <mergeCell ref="J7:K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="112" zoomScaleNormal="112" workbookViewId="0">
      <selection activeCell="E25" sqref="E25"/>
    </sheetView>
  </sheetViews>
  <sheetFormatPr defaultRowHeight="15"/>
  <cols>
    <col min="1" max="1" width="23.42578125" style="121" customWidth="1"/>
    <col min="2" max="2" width="23" style="121" customWidth="1"/>
    <col min="3" max="3" width="14.85546875" style="121" customWidth="1"/>
    <col min="4" max="4" width="19.85546875" style="122" customWidth="1"/>
    <col min="5" max="5" width="26.28515625" style="51" customWidth="1"/>
    <col min="6" max="6" width="17.42578125" style="51" customWidth="1"/>
    <col min="7" max="7" width="21.85546875" style="127" customWidth="1"/>
    <col min="8" max="16384" width="9.140625" style="51"/>
  </cols>
  <sheetData>
    <row r="1" spans="1:7" ht="30" customHeight="1" thickBot="1">
      <c r="A1" s="414" t="s">
        <v>402</v>
      </c>
      <c r="B1" s="414"/>
      <c r="C1" s="414"/>
      <c r="D1" s="414"/>
      <c r="E1" s="414"/>
      <c r="F1" s="414"/>
      <c r="G1" s="414"/>
    </row>
    <row r="2" spans="1:7" ht="85.5" customHeight="1" thickBot="1">
      <c r="A2" s="284" t="s">
        <v>0</v>
      </c>
      <c r="B2" s="284" t="s">
        <v>63</v>
      </c>
      <c r="C2" s="284" t="s">
        <v>2</v>
      </c>
      <c r="D2" s="13" t="s">
        <v>62</v>
      </c>
      <c r="E2" s="120" t="s">
        <v>400</v>
      </c>
      <c r="F2" s="120" t="s">
        <v>4</v>
      </c>
      <c r="G2" s="111" t="s">
        <v>5</v>
      </c>
    </row>
    <row r="3" spans="1:7" ht="12.75" customHeight="1" thickTop="1" thickBot="1">
      <c r="A3" s="285">
        <v>1</v>
      </c>
      <c r="B3" s="285">
        <v>2</v>
      </c>
      <c r="C3" s="285">
        <v>3</v>
      </c>
      <c r="D3" s="415">
        <v>4</v>
      </c>
      <c r="E3" s="416">
        <v>5</v>
      </c>
      <c r="F3" s="416">
        <v>6</v>
      </c>
      <c r="G3" s="416">
        <v>7</v>
      </c>
    </row>
    <row r="4" spans="1:7" ht="15.75" thickTop="1">
      <c r="A4" s="4" t="s">
        <v>6</v>
      </c>
      <c r="B4" s="417">
        <v>3702</v>
      </c>
      <c r="C4" s="417">
        <v>4261</v>
      </c>
      <c r="D4" s="418">
        <v>86.881013846514904</v>
      </c>
      <c r="E4" s="417">
        <v>9397</v>
      </c>
      <c r="F4" s="417">
        <v>19364</v>
      </c>
      <c r="G4" s="418">
        <v>0.48528196653583971</v>
      </c>
    </row>
    <row r="5" spans="1:7">
      <c r="A5" s="4" t="s">
        <v>7</v>
      </c>
      <c r="B5" s="417">
        <v>23798</v>
      </c>
      <c r="C5" s="417">
        <v>28590</v>
      </c>
      <c r="D5" s="418">
        <v>83.238894718433016</v>
      </c>
      <c r="E5" s="417">
        <v>47341</v>
      </c>
      <c r="F5" s="417">
        <v>107990</v>
      </c>
      <c r="G5" s="418">
        <v>0.43838318362811374</v>
      </c>
    </row>
    <row r="6" spans="1:7">
      <c r="A6" s="4" t="s">
        <v>8</v>
      </c>
      <c r="B6" s="417">
        <v>9401</v>
      </c>
      <c r="C6" s="417">
        <v>12667</v>
      </c>
      <c r="D6" s="418">
        <v>74.216467987684524</v>
      </c>
      <c r="E6" s="417">
        <v>18967</v>
      </c>
      <c r="F6" s="417">
        <v>37412</v>
      </c>
      <c r="G6" s="418">
        <v>0.50697637121779104</v>
      </c>
    </row>
    <row r="7" spans="1:7">
      <c r="A7" s="4" t="s">
        <v>9</v>
      </c>
      <c r="B7" s="417">
        <v>12499</v>
      </c>
      <c r="C7" s="417">
        <v>15116</v>
      </c>
      <c r="D7" s="418">
        <v>82.687218840963212</v>
      </c>
      <c r="E7" s="417">
        <v>29707</v>
      </c>
      <c r="F7" s="417">
        <v>58744</v>
      </c>
      <c r="G7" s="418">
        <v>0.50570271006400658</v>
      </c>
    </row>
    <row r="8" spans="1:7">
      <c r="A8" s="4" t="s">
        <v>10</v>
      </c>
      <c r="B8" s="417">
        <v>24496</v>
      </c>
      <c r="C8" s="417">
        <v>34671</v>
      </c>
      <c r="D8" s="418">
        <v>70.652706873179312</v>
      </c>
      <c r="E8" s="417">
        <v>24036</v>
      </c>
      <c r="F8" s="417">
        <v>90141</v>
      </c>
      <c r="G8" s="418">
        <v>0.26664891669717444</v>
      </c>
    </row>
    <row r="9" spans="1:7">
      <c r="A9" s="4" t="s">
        <v>11</v>
      </c>
      <c r="B9" s="417">
        <v>39812</v>
      </c>
      <c r="C9" s="417">
        <v>40982</v>
      </c>
      <c r="D9" s="418">
        <v>97.145088087453018</v>
      </c>
      <c r="E9" s="417">
        <v>57756</v>
      </c>
      <c r="F9" s="417">
        <v>157046</v>
      </c>
      <c r="G9" s="418">
        <v>0.36776485870381925</v>
      </c>
    </row>
    <row r="10" spans="1:7">
      <c r="A10" s="4" t="s">
        <v>12</v>
      </c>
      <c r="B10" s="417">
        <v>9288</v>
      </c>
      <c r="C10" s="417">
        <v>11579</v>
      </c>
      <c r="D10" s="418">
        <v>80.214180844632523</v>
      </c>
      <c r="E10" s="417">
        <v>15654</v>
      </c>
      <c r="F10" s="417">
        <v>57059</v>
      </c>
      <c r="G10" s="418">
        <v>0.27434760511049966</v>
      </c>
    </row>
    <row r="11" spans="1:7">
      <c r="A11" s="4" t="s">
        <v>13</v>
      </c>
      <c r="B11" s="417">
        <v>10170</v>
      </c>
      <c r="C11" s="417">
        <v>10318</v>
      </c>
      <c r="D11" s="418">
        <v>98.565613490986621</v>
      </c>
      <c r="E11" s="417">
        <v>19333</v>
      </c>
      <c r="F11" s="417">
        <v>34514</v>
      </c>
      <c r="G11" s="418">
        <v>0.56014950454887869</v>
      </c>
    </row>
    <row r="12" spans="1:7">
      <c r="A12" s="4" t="s">
        <v>14</v>
      </c>
      <c r="B12" s="417">
        <v>29932</v>
      </c>
      <c r="C12" s="417">
        <v>37186</v>
      </c>
      <c r="D12" s="418">
        <v>80.492658527402781</v>
      </c>
      <c r="E12" s="417">
        <v>128472</v>
      </c>
      <c r="F12" s="417">
        <v>75858</v>
      </c>
      <c r="G12" s="418">
        <v>1.6935853832160088</v>
      </c>
    </row>
    <row r="13" spans="1:7">
      <c r="A13" s="4" t="s">
        <v>15</v>
      </c>
      <c r="B13" s="417">
        <v>11925</v>
      </c>
      <c r="C13" s="417">
        <v>15010</v>
      </c>
      <c r="D13" s="418">
        <v>79.447035309793463</v>
      </c>
      <c r="E13" s="417">
        <v>27158</v>
      </c>
      <c r="F13" s="417">
        <v>46299</v>
      </c>
      <c r="G13" s="418">
        <v>0.58657854381304131</v>
      </c>
    </row>
    <row r="14" spans="1:7">
      <c r="A14" s="4" t="s">
        <v>16</v>
      </c>
      <c r="B14" s="417">
        <v>26383</v>
      </c>
      <c r="C14" s="417">
        <v>36371</v>
      </c>
      <c r="D14" s="418">
        <v>72.538560941409372</v>
      </c>
      <c r="E14" s="417">
        <v>18339</v>
      </c>
      <c r="F14" s="417">
        <v>58477</v>
      </c>
      <c r="G14" s="418">
        <v>0.31361047933375513</v>
      </c>
    </row>
    <row r="15" spans="1:7">
      <c r="A15" s="4" t="s">
        <v>17</v>
      </c>
      <c r="B15" s="417">
        <v>15960</v>
      </c>
      <c r="C15" s="417">
        <v>20891</v>
      </c>
      <c r="D15" s="418">
        <v>76.396534392800731</v>
      </c>
      <c r="E15" s="417">
        <v>29349</v>
      </c>
      <c r="F15" s="417">
        <v>50078</v>
      </c>
      <c r="G15" s="418">
        <v>0.58606573744957868</v>
      </c>
    </row>
    <row r="16" spans="1:7">
      <c r="A16" s="4" t="s">
        <v>18</v>
      </c>
      <c r="B16" s="417">
        <v>7289</v>
      </c>
      <c r="C16" s="417">
        <v>9784</v>
      </c>
      <c r="D16" s="418">
        <v>74.499182338511858</v>
      </c>
      <c r="E16" s="417">
        <v>6800</v>
      </c>
      <c r="F16" s="417">
        <v>19760</v>
      </c>
      <c r="G16" s="418">
        <v>0.34412955465587042</v>
      </c>
    </row>
    <row r="17" spans="1:8">
      <c r="A17" s="4" t="s">
        <v>19</v>
      </c>
      <c r="B17" s="417">
        <v>3125</v>
      </c>
      <c r="C17" s="417">
        <v>3206</v>
      </c>
      <c r="D17" s="418">
        <v>97.473487211478485</v>
      </c>
      <c r="E17" s="417">
        <v>6500</v>
      </c>
      <c r="F17" s="417">
        <v>11882</v>
      </c>
      <c r="G17" s="418">
        <v>0.54704595185995619</v>
      </c>
    </row>
    <row r="18" spans="1:8">
      <c r="A18" s="4" t="s">
        <v>20</v>
      </c>
      <c r="B18" s="417">
        <v>9314</v>
      </c>
      <c r="C18" s="417">
        <v>10306</v>
      </c>
      <c r="D18" s="418">
        <v>90.374539103434898</v>
      </c>
      <c r="E18" s="417">
        <v>13840</v>
      </c>
      <c r="F18" s="417">
        <v>21983</v>
      </c>
      <c r="G18" s="418">
        <v>0.62957740071873725</v>
      </c>
    </row>
    <row r="19" spans="1:8" ht="15.75" thickBot="1">
      <c r="A19" s="20" t="s">
        <v>21</v>
      </c>
      <c r="B19" s="419">
        <v>42903</v>
      </c>
      <c r="C19" s="419">
        <v>43305</v>
      </c>
      <c r="D19" s="420">
        <v>99.071700727398678</v>
      </c>
      <c r="E19" s="419">
        <v>58476</v>
      </c>
      <c r="F19" s="419">
        <v>145938</v>
      </c>
      <c r="G19" s="420">
        <v>0.40069070427167702</v>
      </c>
    </row>
    <row r="20" spans="1:8" ht="17.25" customHeight="1" thickBot="1">
      <c r="A20" s="18" t="s">
        <v>22</v>
      </c>
      <c r="B20" s="27">
        <f>SUM(B4:B19)</f>
        <v>279997</v>
      </c>
      <c r="C20" s="27">
        <f>SUM(C4:C19)</f>
        <v>334243</v>
      </c>
      <c r="D20" s="56">
        <f>B20*100/C20</f>
        <v>83.77049033188429</v>
      </c>
      <c r="E20" s="28">
        <f>SUM(E4:E19)</f>
        <v>511125</v>
      </c>
      <c r="F20" s="27">
        <f>SUM(F4:F19)</f>
        <v>992545</v>
      </c>
      <c r="G20" s="56">
        <f>E20/F20</f>
        <v>0.51496405704527248</v>
      </c>
    </row>
    <row r="21" spans="1:8" ht="16.5" customHeight="1" thickBot="1">
      <c r="A21" s="20" t="s">
        <v>24</v>
      </c>
      <c r="B21" s="419">
        <v>1179</v>
      </c>
      <c r="C21" s="419">
        <v>1362</v>
      </c>
      <c r="D21" s="420">
        <v>86.563876651982369</v>
      </c>
      <c r="E21" s="419">
        <v>2150</v>
      </c>
      <c r="F21" s="419">
        <v>4627</v>
      </c>
      <c r="G21" s="420">
        <v>0.46466392911173549</v>
      </c>
    </row>
    <row r="22" spans="1:8" ht="18" customHeight="1" thickBot="1">
      <c r="A22" s="18" t="s">
        <v>26</v>
      </c>
      <c r="B22" s="27">
        <f>B20+B21</f>
        <v>281176</v>
      </c>
      <c r="C22" s="27">
        <f>C20+C21</f>
        <v>335605</v>
      </c>
      <c r="D22" s="59">
        <f>B22*100/C22</f>
        <v>83.78182685001714</v>
      </c>
      <c r="E22" s="28">
        <f>E20+E21</f>
        <v>513275</v>
      </c>
      <c r="F22" s="27">
        <f>F20+F21</f>
        <v>997172</v>
      </c>
      <c r="G22" s="59">
        <f>E22/F22</f>
        <v>0.51473065830167719</v>
      </c>
    </row>
    <row r="23" spans="1:8">
      <c r="E23" s="421"/>
      <c r="F23" s="421"/>
      <c r="G23" s="422"/>
    </row>
    <row r="24" spans="1:8" ht="27" customHeight="1" thickBot="1">
      <c r="A24" s="423" t="s">
        <v>307</v>
      </c>
      <c r="B24" s="423"/>
      <c r="C24" s="423"/>
      <c r="D24" s="423"/>
      <c r="E24" s="423"/>
      <c r="F24" s="423"/>
      <c r="G24" s="423"/>
      <c r="H24" s="255"/>
    </row>
    <row r="25" spans="1:8" ht="90" customHeight="1" thickBot="1">
      <c r="A25" s="284" t="s">
        <v>0</v>
      </c>
      <c r="B25" s="284" t="s">
        <v>27</v>
      </c>
      <c r="C25" s="284" t="s">
        <v>59</v>
      </c>
      <c r="D25" s="13" t="s">
        <v>61</v>
      </c>
      <c r="E25" s="120" t="s">
        <v>60</v>
      </c>
      <c r="F25" s="120" t="s">
        <v>59</v>
      </c>
      <c r="G25" s="111" t="s">
        <v>31</v>
      </c>
    </row>
    <row r="26" spans="1:8" ht="12.75" customHeight="1" thickTop="1" thickBot="1">
      <c r="A26" s="285">
        <v>1</v>
      </c>
      <c r="B26" s="285">
        <v>2</v>
      </c>
      <c r="C26" s="285">
        <v>3</v>
      </c>
      <c r="D26" s="415">
        <v>4</v>
      </c>
      <c r="E26" s="416">
        <v>5</v>
      </c>
      <c r="F26" s="416">
        <v>6</v>
      </c>
      <c r="G26" s="416">
        <v>7</v>
      </c>
    </row>
    <row r="27" spans="1:8" ht="15.75" thickTop="1">
      <c r="A27" s="4" t="s">
        <v>6</v>
      </c>
      <c r="B27" s="417">
        <v>4332</v>
      </c>
      <c r="C27" s="417">
        <v>39837</v>
      </c>
      <c r="D27" s="418">
        <v>10.874312824760901</v>
      </c>
      <c r="E27" s="417">
        <v>4957</v>
      </c>
      <c r="F27" s="417">
        <v>39837</v>
      </c>
      <c r="G27" s="418">
        <v>12.443206064713708</v>
      </c>
    </row>
    <row r="28" spans="1:8">
      <c r="A28" s="4" t="s">
        <v>7</v>
      </c>
      <c r="B28" s="417">
        <v>28424</v>
      </c>
      <c r="C28" s="417">
        <v>216409</v>
      </c>
      <c r="D28" s="418">
        <v>13.134389050362971</v>
      </c>
      <c r="E28" s="417">
        <v>34787</v>
      </c>
      <c r="F28" s="417">
        <v>216409</v>
      </c>
      <c r="G28" s="418">
        <v>16.074654935792871</v>
      </c>
    </row>
    <row r="29" spans="1:8">
      <c r="A29" s="4" t="s">
        <v>8</v>
      </c>
      <c r="B29" s="417">
        <v>10014</v>
      </c>
      <c r="C29" s="417">
        <v>85605</v>
      </c>
      <c r="D29" s="418">
        <v>11.697914841422815</v>
      </c>
      <c r="E29" s="417">
        <v>20306</v>
      </c>
      <c r="F29" s="417">
        <v>85605</v>
      </c>
      <c r="G29" s="418">
        <v>23.720577069096432</v>
      </c>
    </row>
    <row r="30" spans="1:8">
      <c r="A30" s="4" t="s">
        <v>9</v>
      </c>
      <c r="B30" s="417">
        <v>10648</v>
      </c>
      <c r="C30" s="417">
        <v>133702</v>
      </c>
      <c r="D30" s="418">
        <v>7.9639795964159097</v>
      </c>
      <c r="E30" s="417">
        <v>25293</v>
      </c>
      <c r="F30" s="417">
        <v>133702</v>
      </c>
      <c r="G30" s="418">
        <v>18.917443269360216</v>
      </c>
    </row>
    <row r="31" spans="1:8">
      <c r="A31" s="4" t="s">
        <v>10</v>
      </c>
      <c r="B31" s="417">
        <v>30664</v>
      </c>
      <c r="C31" s="417">
        <v>204458</v>
      </c>
      <c r="D31" s="418">
        <v>14.997701239374345</v>
      </c>
      <c r="E31" s="417">
        <v>50066</v>
      </c>
      <c r="F31" s="417">
        <v>204458</v>
      </c>
      <c r="G31" s="418">
        <v>24.487180741276937</v>
      </c>
    </row>
    <row r="32" spans="1:8">
      <c r="A32" s="4" t="s">
        <v>11</v>
      </c>
      <c r="B32" s="417">
        <v>16491</v>
      </c>
      <c r="C32" s="417">
        <v>244781</v>
      </c>
      <c r="D32" s="418">
        <v>6.7370424992135831</v>
      </c>
      <c r="E32" s="417">
        <v>53127</v>
      </c>
      <c r="F32" s="417">
        <v>244781</v>
      </c>
      <c r="G32" s="418">
        <v>21.703890416331333</v>
      </c>
    </row>
    <row r="33" spans="1:7">
      <c r="A33" s="4" t="s">
        <v>12</v>
      </c>
      <c r="B33" s="417">
        <v>5660</v>
      </c>
      <c r="C33" s="417">
        <v>96590</v>
      </c>
      <c r="D33" s="418">
        <v>5.8598198571280671</v>
      </c>
      <c r="E33" s="417">
        <v>15856</v>
      </c>
      <c r="F33" s="417">
        <v>96590</v>
      </c>
      <c r="G33" s="418">
        <v>16.415778030852053</v>
      </c>
    </row>
    <row r="34" spans="1:7">
      <c r="A34" s="4" t="s">
        <v>13</v>
      </c>
      <c r="B34" s="417">
        <v>14970</v>
      </c>
      <c r="C34" s="417">
        <v>65652</v>
      </c>
      <c r="D34" s="418">
        <v>22.802047157740816</v>
      </c>
      <c r="E34" s="417">
        <v>9261</v>
      </c>
      <c r="F34" s="417">
        <v>65652</v>
      </c>
      <c r="G34" s="418">
        <v>14.106196307804789</v>
      </c>
    </row>
    <row r="35" spans="1:7">
      <c r="A35" s="4" t="s">
        <v>14</v>
      </c>
      <c r="B35" s="417">
        <v>30992</v>
      </c>
      <c r="C35" s="417">
        <v>325798</v>
      </c>
      <c r="D35" s="418">
        <v>9.5126428032093511</v>
      </c>
      <c r="E35" s="417">
        <v>53650</v>
      </c>
      <c r="F35" s="417">
        <v>325798</v>
      </c>
      <c r="G35" s="418">
        <v>16.467258853645511</v>
      </c>
    </row>
    <row r="36" spans="1:7">
      <c r="A36" s="4" t="s">
        <v>15</v>
      </c>
      <c r="B36" s="417">
        <v>5669</v>
      </c>
      <c r="C36" s="417">
        <v>99557</v>
      </c>
      <c r="D36" s="418">
        <v>5.6942254186044181</v>
      </c>
      <c r="E36" s="417">
        <v>21668</v>
      </c>
      <c r="F36" s="417">
        <v>99557</v>
      </c>
      <c r="G36" s="418">
        <v>21.764416364494714</v>
      </c>
    </row>
    <row r="37" spans="1:7">
      <c r="A37" s="4" t="s">
        <v>16</v>
      </c>
      <c r="B37" s="417">
        <v>27898</v>
      </c>
      <c r="C37" s="417">
        <v>117749</v>
      </c>
      <c r="D37" s="418">
        <v>23.692770214609041</v>
      </c>
      <c r="E37" s="417">
        <v>23206</v>
      </c>
      <c r="F37" s="417">
        <v>117749</v>
      </c>
      <c r="G37" s="418">
        <v>19.70802299807217</v>
      </c>
    </row>
    <row r="38" spans="1:7">
      <c r="A38" s="4" t="s">
        <v>17</v>
      </c>
      <c r="B38" s="417">
        <v>5787</v>
      </c>
      <c r="C38" s="417">
        <v>100723</v>
      </c>
      <c r="D38" s="418">
        <v>5.7454603218728595</v>
      </c>
      <c r="E38" s="417">
        <v>18586</v>
      </c>
      <c r="F38" s="417">
        <v>100723</v>
      </c>
      <c r="G38" s="418">
        <v>18.452587790276304</v>
      </c>
    </row>
    <row r="39" spans="1:7">
      <c r="A39" s="4" t="s">
        <v>18</v>
      </c>
      <c r="B39" s="417">
        <v>2303</v>
      </c>
      <c r="C39" s="417">
        <v>40573</v>
      </c>
      <c r="D39" s="418">
        <v>5.6761885983289382</v>
      </c>
      <c r="E39" s="417">
        <v>12500</v>
      </c>
      <c r="F39" s="417">
        <v>40573</v>
      </c>
      <c r="G39" s="418">
        <v>30.80866586153353</v>
      </c>
    </row>
    <row r="40" spans="1:7">
      <c r="A40" s="4" t="s">
        <v>19</v>
      </c>
      <c r="B40" s="417">
        <v>1598</v>
      </c>
      <c r="C40" s="417">
        <v>29396</v>
      </c>
      <c r="D40" s="418">
        <v>5.4361137569737377</v>
      </c>
      <c r="E40" s="417">
        <v>5976</v>
      </c>
      <c r="F40" s="417">
        <v>29396</v>
      </c>
      <c r="G40" s="418">
        <v>20.329296502925569</v>
      </c>
    </row>
    <row r="41" spans="1:7">
      <c r="A41" s="4" t="s">
        <v>20</v>
      </c>
      <c r="B41" s="417">
        <v>648</v>
      </c>
      <c r="C41" s="417">
        <v>58307</v>
      </c>
      <c r="D41" s="418">
        <v>1.1113588419915277</v>
      </c>
      <c r="E41" s="417">
        <v>16172</v>
      </c>
      <c r="F41" s="417">
        <v>58307</v>
      </c>
      <c r="G41" s="418">
        <v>27.735949371430529</v>
      </c>
    </row>
    <row r="42" spans="1:7" ht="15.75" thickBot="1">
      <c r="A42" s="20" t="s">
        <v>21</v>
      </c>
      <c r="B42" s="419">
        <v>18887</v>
      </c>
      <c r="C42" s="419">
        <v>305225</v>
      </c>
      <c r="D42" s="420">
        <v>6.1878941764272257</v>
      </c>
      <c r="E42" s="419">
        <v>62539</v>
      </c>
      <c r="F42" s="419">
        <v>305225</v>
      </c>
      <c r="G42" s="420">
        <v>20.489474977475634</v>
      </c>
    </row>
    <row r="43" spans="1:7" ht="16.5" customHeight="1" thickBot="1">
      <c r="A43" s="18" t="s">
        <v>22</v>
      </c>
      <c r="B43" s="27">
        <f>SUM(B27:B42)</f>
        <v>214985</v>
      </c>
      <c r="C43" s="27">
        <f>SUM(C27:C42)</f>
        <v>2164362</v>
      </c>
      <c r="D43" s="56">
        <f>B43*100/C43</f>
        <v>9.9329502181243257</v>
      </c>
      <c r="E43" s="27">
        <f>SUM(E27:E42)</f>
        <v>427950</v>
      </c>
      <c r="F43" s="27">
        <f>SUM(F27:F42)</f>
        <v>2164362</v>
      </c>
      <c r="G43" s="56">
        <f>E43*100/F43</f>
        <v>19.77257039256834</v>
      </c>
    </row>
    <row r="44" spans="1:7" ht="15.75" thickBot="1">
      <c r="A44" s="20" t="s">
        <v>24</v>
      </c>
      <c r="B44" s="419">
        <v>328</v>
      </c>
      <c r="C44" s="419">
        <v>9659</v>
      </c>
      <c r="D44" s="420">
        <v>3.3957966663215657</v>
      </c>
      <c r="E44" s="419">
        <v>728</v>
      </c>
      <c r="F44" s="419">
        <v>9659</v>
      </c>
      <c r="G44" s="420">
        <v>7.5370121130551819</v>
      </c>
    </row>
    <row r="45" spans="1:7" ht="19.5" customHeight="1" thickBot="1">
      <c r="A45" s="18" t="s">
        <v>26</v>
      </c>
      <c r="B45" s="27">
        <f>B43+B44</f>
        <v>215313</v>
      </c>
      <c r="C45" s="27">
        <f>C43+C44</f>
        <v>2174021</v>
      </c>
      <c r="D45" s="59">
        <f>B45*100/C45</f>
        <v>9.9039061720194983</v>
      </c>
      <c r="E45" s="27">
        <f>E43+E44</f>
        <v>428678</v>
      </c>
      <c r="F45" s="27">
        <f>F43+F44</f>
        <v>2174021</v>
      </c>
      <c r="G45" s="59">
        <f>E45*100/F45</f>
        <v>19.718208793751302</v>
      </c>
    </row>
    <row r="46" spans="1:7">
      <c r="E46" s="421"/>
      <c r="F46" s="421"/>
      <c r="G46" s="422"/>
    </row>
    <row r="47" spans="1:7" ht="29.25" customHeight="1" thickBot="1">
      <c r="A47" s="423" t="s">
        <v>401</v>
      </c>
      <c r="B47" s="423"/>
      <c r="C47" s="423"/>
      <c r="D47" s="423"/>
      <c r="E47" s="423"/>
      <c r="F47" s="423"/>
      <c r="G47" s="423"/>
    </row>
    <row r="48" spans="1:7" ht="115.5" customHeight="1" thickBot="1">
      <c r="A48" s="284" t="s">
        <v>0</v>
      </c>
      <c r="B48" s="284" t="s">
        <v>58</v>
      </c>
      <c r="C48" s="284" t="s">
        <v>57</v>
      </c>
      <c r="D48" s="13" t="s">
        <v>56</v>
      </c>
      <c r="E48" s="120" t="s">
        <v>55</v>
      </c>
      <c r="F48" s="120" t="s">
        <v>82</v>
      </c>
      <c r="G48" s="111" t="s">
        <v>54</v>
      </c>
    </row>
    <row r="49" spans="1:7" ht="12.75" customHeight="1" thickTop="1" thickBot="1">
      <c r="A49" s="282">
        <v>1</v>
      </c>
      <c r="B49" s="282">
        <v>2</v>
      </c>
      <c r="C49" s="282">
        <v>3</v>
      </c>
      <c r="D49" s="424">
        <v>4</v>
      </c>
      <c r="E49" s="425">
        <v>5</v>
      </c>
      <c r="F49" s="425">
        <v>6</v>
      </c>
      <c r="G49" s="425">
        <v>7</v>
      </c>
    </row>
    <row r="50" spans="1:7" ht="15.75" thickTop="1">
      <c r="A50" s="4" t="s">
        <v>6</v>
      </c>
      <c r="B50" s="417">
        <v>3145</v>
      </c>
      <c r="C50" s="417">
        <v>8307</v>
      </c>
      <c r="D50" s="418">
        <v>37.859636451185743</v>
      </c>
      <c r="E50" s="417">
        <v>837</v>
      </c>
      <c r="F50" s="417">
        <v>8767</v>
      </c>
      <c r="G50" s="418">
        <v>9.5471655070149435</v>
      </c>
    </row>
    <row r="51" spans="1:7">
      <c r="A51" s="4" t="s">
        <v>7</v>
      </c>
      <c r="B51" s="417">
        <v>16100</v>
      </c>
      <c r="C51" s="417">
        <v>45371</v>
      </c>
      <c r="D51" s="418">
        <v>35.485221837737761</v>
      </c>
      <c r="E51" s="417">
        <v>782</v>
      </c>
      <c r="F51" s="417">
        <v>18436</v>
      </c>
      <c r="G51" s="418">
        <v>4.2417010197439788</v>
      </c>
    </row>
    <row r="52" spans="1:7">
      <c r="A52" s="4" t="s">
        <v>8</v>
      </c>
      <c r="B52" s="417">
        <v>4615</v>
      </c>
      <c r="C52" s="417">
        <v>20941</v>
      </c>
      <c r="D52" s="418">
        <v>22.038107062699964</v>
      </c>
      <c r="E52" s="417">
        <v>179</v>
      </c>
      <c r="F52" s="417">
        <v>8003</v>
      </c>
      <c r="G52" s="418">
        <v>2.2366612520304887</v>
      </c>
    </row>
    <row r="53" spans="1:7">
      <c r="A53" s="4" t="s">
        <v>9</v>
      </c>
      <c r="B53" s="417">
        <v>19409</v>
      </c>
      <c r="C53" s="417">
        <v>30994</v>
      </c>
      <c r="D53" s="418">
        <v>62.621797767309808</v>
      </c>
      <c r="E53" s="417">
        <v>737</v>
      </c>
      <c r="F53" s="417">
        <v>12902</v>
      </c>
      <c r="G53" s="418">
        <v>5.7122926678034407</v>
      </c>
    </row>
    <row r="54" spans="1:7">
      <c r="A54" s="4" t="s">
        <v>10</v>
      </c>
      <c r="B54" s="417">
        <v>9698</v>
      </c>
      <c r="C54" s="417">
        <v>41505</v>
      </c>
      <c r="D54" s="418">
        <v>23.365859534995785</v>
      </c>
      <c r="E54" s="417">
        <v>378</v>
      </c>
      <c r="F54" s="417">
        <v>16960</v>
      </c>
      <c r="G54" s="418">
        <v>2.2287735849056602</v>
      </c>
    </row>
    <row r="55" spans="1:7">
      <c r="A55" s="4" t="s">
        <v>11</v>
      </c>
      <c r="B55" s="417">
        <v>12540</v>
      </c>
      <c r="C55" s="417">
        <v>68559</v>
      </c>
      <c r="D55" s="418">
        <v>18.290815210256859</v>
      </c>
      <c r="E55" s="417">
        <v>1453</v>
      </c>
      <c r="F55" s="417">
        <v>22597</v>
      </c>
      <c r="G55" s="418">
        <v>6.4300570872239682</v>
      </c>
    </row>
    <row r="56" spans="1:7">
      <c r="A56" s="4" t="s">
        <v>12</v>
      </c>
      <c r="B56" s="417">
        <v>3037</v>
      </c>
      <c r="C56" s="417">
        <v>3784</v>
      </c>
      <c r="D56" s="418">
        <v>80.260000000000005</v>
      </c>
      <c r="E56" s="417">
        <v>2533</v>
      </c>
      <c r="F56" s="417">
        <v>17031</v>
      </c>
      <c r="G56" s="418">
        <v>14.872878867946685</v>
      </c>
    </row>
    <row r="57" spans="1:7">
      <c r="A57" s="4" t="s">
        <v>14</v>
      </c>
      <c r="B57" s="417">
        <v>19961</v>
      </c>
      <c r="C57" s="417">
        <v>58877</v>
      </c>
      <c r="D57" s="418">
        <v>33.902882280007475</v>
      </c>
      <c r="E57" s="417">
        <v>82</v>
      </c>
      <c r="F57" s="417">
        <v>33225</v>
      </c>
      <c r="G57" s="418">
        <v>0.24680210684725357</v>
      </c>
    </row>
    <row r="58" spans="1:7">
      <c r="A58" s="4" t="s">
        <v>15</v>
      </c>
      <c r="B58" s="417">
        <v>4884</v>
      </c>
      <c r="C58" s="417">
        <v>15178</v>
      </c>
      <c r="D58" s="418">
        <v>32.17815258927395</v>
      </c>
      <c r="E58" s="417">
        <v>347</v>
      </c>
      <c r="F58" s="417">
        <v>13178</v>
      </c>
      <c r="G58" s="418">
        <v>2.6331765062983759</v>
      </c>
    </row>
    <row r="59" spans="1:7">
      <c r="A59" s="4" t="s">
        <v>16</v>
      </c>
      <c r="B59" s="417">
        <v>28820</v>
      </c>
      <c r="C59" s="417">
        <v>63972</v>
      </c>
      <c r="D59" s="418">
        <v>45.05095979491027</v>
      </c>
      <c r="E59" s="417">
        <v>288</v>
      </c>
      <c r="F59" s="417">
        <v>40557</v>
      </c>
      <c r="G59" s="418">
        <v>0.71011169465197121</v>
      </c>
    </row>
    <row r="60" spans="1:7">
      <c r="A60" s="4" t="s">
        <v>17</v>
      </c>
      <c r="B60" s="417">
        <v>15453</v>
      </c>
      <c r="C60" s="417">
        <v>42875</v>
      </c>
      <c r="D60" s="418">
        <v>36.04198250728863</v>
      </c>
      <c r="E60" s="417">
        <v>152</v>
      </c>
      <c r="F60" s="417">
        <v>24475</v>
      </c>
      <c r="G60" s="418">
        <v>0.62104187946884581</v>
      </c>
    </row>
    <row r="61" spans="1:7">
      <c r="A61" s="4" t="s">
        <v>18</v>
      </c>
      <c r="B61" s="417">
        <v>3471</v>
      </c>
      <c r="C61" s="417">
        <v>11795</v>
      </c>
      <c r="D61" s="418">
        <v>29.427723611699875</v>
      </c>
      <c r="E61" s="417">
        <v>105</v>
      </c>
      <c r="F61" s="417">
        <v>5562</v>
      </c>
      <c r="G61" s="418">
        <v>1.8878101402373246</v>
      </c>
    </row>
    <row r="62" spans="1:7">
      <c r="A62" s="4" t="s">
        <v>19</v>
      </c>
      <c r="B62" s="417">
        <v>1550</v>
      </c>
      <c r="C62" s="417">
        <v>6439</v>
      </c>
      <c r="D62" s="418">
        <v>24.07206087901848</v>
      </c>
      <c r="E62" s="417">
        <v>62</v>
      </c>
      <c r="F62" s="417">
        <v>1898</v>
      </c>
      <c r="G62" s="418">
        <v>3.2665964172813484</v>
      </c>
    </row>
    <row r="63" spans="1:7">
      <c r="A63" s="4" t="s">
        <v>20</v>
      </c>
      <c r="B63" s="417">
        <v>8187</v>
      </c>
      <c r="C63" s="417">
        <v>19518</v>
      </c>
      <c r="D63" s="418">
        <v>41.945896095911465</v>
      </c>
      <c r="E63" s="417">
        <v>58</v>
      </c>
      <c r="F63" s="417">
        <v>11981</v>
      </c>
      <c r="G63" s="418">
        <v>0.48409982472247726</v>
      </c>
    </row>
    <row r="64" spans="1:7" ht="15.75" thickBot="1">
      <c r="A64" s="20" t="s">
        <v>21</v>
      </c>
      <c r="B64" s="419">
        <v>15137</v>
      </c>
      <c r="C64" s="419">
        <v>25854</v>
      </c>
      <c r="D64" s="420">
        <v>58.548000309429874</v>
      </c>
      <c r="E64" s="419">
        <v>886</v>
      </c>
      <c r="F64" s="419">
        <v>25854</v>
      </c>
      <c r="G64" s="420">
        <v>3.426935870658312</v>
      </c>
    </row>
    <row r="65" spans="1:7" s="127" customFormat="1" ht="16.5" customHeight="1" thickBot="1">
      <c r="A65" s="18" t="s">
        <v>22</v>
      </c>
      <c r="B65" s="27">
        <f>SUM(B50:B64)</f>
        <v>166007</v>
      </c>
      <c r="C65" s="27">
        <f>SUM(C50:C64)</f>
        <v>463969</v>
      </c>
      <c r="D65" s="56">
        <f>B65*100/C65</f>
        <v>35.779761147835309</v>
      </c>
      <c r="E65" s="27">
        <f>SUM(E50:E64)</f>
        <v>8879</v>
      </c>
      <c r="F65" s="27">
        <f>SUM(F50:F64)</f>
        <v>261426</v>
      </c>
      <c r="G65" s="56">
        <f>E65*100/F65</f>
        <v>3.3963722047539266</v>
      </c>
    </row>
    <row r="66" spans="1:7" ht="15.75" thickBot="1">
      <c r="A66" s="20" t="s">
        <v>24</v>
      </c>
      <c r="B66" s="419">
        <v>159</v>
      </c>
      <c r="C66" s="419">
        <v>1793</v>
      </c>
      <c r="D66" s="420">
        <v>8.8678192972671503</v>
      </c>
      <c r="E66" s="419">
        <v>69</v>
      </c>
      <c r="F66" s="419">
        <v>1000</v>
      </c>
      <c r="G66" s="420">
        <v>6.9</v>
      </c>
    </row>
    <row r="67" spans="1:7" s="127" customFormat="1" ht="19.5" customHeight="1" thickBot="1">
      <c r="A67" s="18" t="s">
        <v>26</v>
      </c>
      <c r="B67" s="27">
        <f>SUM(B65:B66)</f>
        <v>166166</v>
      </c>
      <c r="C67" s="27">
        <f>C65+C66</f>
        <v>465762</v>
      </c>
      <c r="D67" s="59">
        <f>B67*100/C67</f>
        <v>35.676160785980819</v>
      </c>
      <c r="E67" s="27">
        <f>E65+E66</f>
        <v>8948</v>
      </c>
      <c r="F67" s="27">
        <f>F65+F66</f>
        <v>262426</v>
      </c>
      <c r="G67" s="59">
        <f>E67*100/F67</f>
        <v>3.4097231219467585</v>
      </c>
    </row>
    <row r="68" spans="1:7" ht="15" customHeight="1">
      <c r="E68" s="421"/>
      <c r="F68" s="421"/>
      <c r="G68" s="422"/>
    </row>
    <row r="69" spans="1:7">
      <c r="E69" s="421"/>
      <c r="F69" s="421"/>
      <c r="G69" s="422"/>
    </row>
    <row r="70" spans="1:7" ht="26.25" customHeight="1" thickBot="1">
      <c r="A70" s="426" t="s">
        <v>403</v>
      </c>
      <c r="B70" s="426"/>
      <c r="C70" s="426"/>
      <c r="D70" s="426"/>
      <c r="E70" s="426"/>
      <c r="F70" s="426"/>
      <c r="G70" s="426"/>
    </row>
    <row r="71" spans="1:7" ht="108.75" customHeight="1" thickBot="1">
      <c r="A71" s="284" t="s">
        <v>0</v>
      </c>
      <c r="B71" s="284" t="s">
        <v>53</v>
      </c>
      <c r="C71" s="284" t="s">
        <v>52</v>
      </c>
      <c r="D71" s="13" t="s">
        <v>51</v>
      </c>
      <c r="E71" s="120" t="s">
        <v>50</v>
      </c>
      <c r="F71" s="120" t="s">
        <v>49</v>
      </c>
      <c r="G71" s="111" t="s">
        <v>48</v>
      </c>
    </row>
    <row r="72" spans="1:7" ht="12.75" customHeight="1" thickTop="1" thickBot="1">
      <c r="A72" s="285">
        <v>1</v>
      </c>
      <c r="B72" s="285">
        <v>2</v>
      </c>
      <c r="C72" s="285">
        <v>3</v>
      </c>
      <c r="D72" s="415">
        <v>4</v>
      </c>
      <c r="E72" s="416">
        <v>5</v>
      </c>
      <c r="F72" s="416">
        <v>6</v>
      </c>
      <c r="G72" s="416">
        <v>7</v>
      </c>
    </row>
    <row r="73" spans="1:7" ht="15.75" thickTop="1">
      <c r="A73" s="4" t="s">
        <v>6</v>
      </c>
      <c r="B73" s="417">
        <v>137</v>
      </c>
      <c r="C73" s="417">
        <v>137</v>
      </c>
      <c r="D73" s="418">
        <v>100</v>
      </c>
      <c r="E73" s="417">
        <v>217</v>
      </c>
      <c r="F73" s="417">
        <v>220</v>
      </c>
      <c r="G73" s="418">
        <v>98.636363636363626</v>
      </c>
    </row>
    <row r="74" spans="1:7">
      <c r="A74" s="4" t="s">
        <v>7</v>
      </c>
      <c r="B74" s="417">
        <v>145</v>
      </c>
      <c r="C74" s="417">
        <v>181</v>
      </c>
      <c r="D74" s="418">
        <v>80.110497237569049</v>
      </c>
      <c r="E74" s="417">
        <v>1547</v>
      </c>
      <c r="F74" s="417">
        <v>1642</v>
      </c>
      <c r="G74" s="418">
        <v>94.214372716199762</v>
      </c>
    </row>
    <row r="75" spans="1:7">
      <c r="A75" s="4" t="s">
        <v>8</v>
      </c>
      <c r="B75" s="417">
        <v>350</v>
      </c>
      <c r="C75" s="417">
        <v>350</v>
      </c>
      <c r="D75" s="418">
        <v>100</v>
      </c>
      <c r="E75" s="417">
        <v>488</v>
      </c>
      <c r="F75" s="417">
        <v>500</v>
      </c>
      <c r="G75" s="418">
        <v>97.6</v>
      </c>
    </row>
    <row r="76" spans="1:7">
      <c r="A76" s="4" t="s">
        <v>9</v>
      </c>
      <c r="B76" s="417">
        <v>1221</v>
      </c>
      <c r="C76" s="417">
        <v>1221</v>
      </c>
      <c r="D76" s="418">
        <v>100</v>
      </c>
      <c r="E76" s="417">
        <v>803</v>
      </c>
      <c r="F76" s="417">
        <v>843</v>
      </c>
      <c r="G76" s="418">
        <v>95.255041518386719</v>
      </c>
    </row>
    <row r="77" spans="1:7">
      <c r="A77" s="4" t="s">
        <v>10</v>
      </c>
      <c r="B77" s="417">
        <v>190</v>
      </c>
      <c r="C77" s="417">
        <v>190</v>
      </c>
      <c r="D77" s="418">
        <v>100</v>
      </c>
      <c r="E77" s="417">
        <v>1106</v>
      </c>
      <c r="F77" s="417">
        <v>1106</v>
      </c>
      <c r="G77" s="418">
        <v>100</v>
      </c>
    </row>
    <row r="78" spans="1:7">
      <c r="A78" s="4" t="s">
        <v>11</v>
      </c>
      <c r="B78" s="417">
        <v>181</v>
      </c>
      <c r="C78" s="417">
        <v>181</v>
      </c>
      <c r="D78" s="418">
        <v>100</v>
      </c>
      <c r="E78" s="417">
        <v>2541</v>
      </c>
      <c r="F78" s="417">
        <v>2541</v>
      </c>
      <c r="G78" s="418">
        <v>100</v>
      </c>
    </row>
    <row r="79" spans="1:7">
      <c r="A79" s="4" t="s">
        <v>12</v>
      </c>
      <c r="B79" s="417">
        <v>276</v>
      </c>
      <c r="C79" s="417">
        <v>276</v>
      </c>
      <c r="D79" s="418">
        <v>100</v>
      </c>
      <c r="E79" s="417">
        <v>673</v>
      </c>
      <c r="F79" s="417">
        <v>673</v>
      </c>
      <c r="G79" s="418">
        <v>100</v>
      </c>
    </row>
    <row r="80" spans="1:7">
      <c r="A80" s="4" t="s">
        <v>13</v>
      </c>
      <c r="B80" s="417">
        <v>276</v>
      </c>
      <c r="C80" s="417">
        <v>276</v>
      </c>
      <c r="D80" s="418">
        <v>100</v>
      </c>
      <c r="E80" s="417">
        <v>491</v>
      </c>
      <c r="F80" s="417">
        <v>509</v>
      </c>
      <c r="G80" s="418">
        <v>96.463654223968561</v>
      </c>
    </row>
    <row r="81" spans="1:7">
      <c r="A81" s="4" t="s">
        <v>14</v>
      </c>
      <c r="B81" s="128"/>
      <c r="C81" s="128"/>
      <c r="D81" s="129"/>
      <c r="E81" s="427"/>
      <c r="F81" s="427"/>
      <c r="G81" s="428"/>
    </row>
    <row r="82" spans="1:7">
      <c r="A82" s="4" t="s">
        <v>15</v>
      </c>
      <c r="B82" s="417">
        <v>90</v>
      </c>
      <c r="C82" s="417">
        <v>90</v>
      </c>
      <c r="D82" s="418">
        <v>100</v>
      </c>
      <c r="E82" s="417">
        <v>658</v>
      </c>
      <c r="F82" s="417">
        <v>658</v>
      </c>
      <c r="G82" s="418">
        <v>100</v>
      </c>
    </row>
    <row r="83" spans="1:7">
      <c r="A83" s="4" t="s">
        <v>16</v>
      </c>
      <c r="B83" s="417">
        <v>6928</v>
      </c>
      <c r="C83" s="417">
        <v>7834</v>
      </c>
      <c r="D83" s="418">
        <v>88.43502680622926</v>
      </c>
      <c r="E83" s="417">
        <v>1298</v>
      </c>
      <c r="F83" s="417">
        <v>1326</v>
      </c>
      <c r="G83" s="418">
        <v>97.888386123680235</v>
      </c>
    </row>
    <row r="84" spans="1:7">
      <c r="A84" s="4" t="s">
        <v>17</v>
      </c>
      <c r="B84" s="417">
        <v>459</v>
      </c>
      <c r="C84" s="417">
        <v>459</v>
      </c>
      <c r="D84" s="418">
        <v>100</v>
      </c>
      <c r="E84" s="417">
        <v>891</v>
      </c>
      <c r="F84" s="417">
        <v>953</v>
      </c>
      <c r="G84" s="418">
        <v>93.494228751311653</v>
      </c>
    </row>
    <row r="85" spans="1:7">
      <c r="A85" s="4" t="s">
        <v>18</v>
      </c>
      <c r="B85" s="417">
        <v>816</v>
      </c>
      <c r="C85" s="417">
        <v>816</v>
      </c>
      <c r="D85" s="418">
        <v>100</v>
      </c>
      <c r="E85" s="417">
        <v>250</v>
      </c>
      <c r="F85" s="417">
        <v>262</v>
      </c>
      <c r="G85" s="418">
        <v>95.419847328244273</v>
      </c>
    </row>
    <row r="86" spans="1:7">
      <c r="A86" s="4" t="s">
        <v>19</v>
      </c>
      <c r="B86" s="417">
        <v>104</v>
      </c>
      <c r="C86" s="417">
        <v>104</v>
      </c>
      <c r="D86" s="418">
        <v>100</v>
      </c>
      <c r="E86" s="417">
        <v>350</v>
      </c>
      <c r="F86" s="417">
        <v>350</v>
      </c>
      <c r="G86" s="418">
        <v>100</v>
      </c>
    </row>
    <row r="87" spans="1:7">
      <c r="A87" s="4" t="s">
        <v>20</v>
      </c>
      <c r="B87" s="417">
        <v>89</v>
      </c>
      <c r="C87" s="417">
        <v>373</v>
      </c>
      <c r="D87" s="418">
        <v>23.860589812332439</v>
      </c>
      <c r="E87" s="417">
        <v>307</v>
      </c>
      <c r="F87" s="417">
        <v>345</v>
      </c>
      <c r="G87" s="418">
        <v>88.985507246376812</v>
      </c>
    </row>
    <row r="88" spans="1:7" ht="15.75" thickBot="1">
      <c r="A88" s="20" t="s">
        <v>21</v>
      </c>
      <c r="B88" s="419">
        <v>982</v>
      </c>
      <c r="C88" s="419">
        <v>997</v>
      </c>
      <c r="D88" s="420">
        <v>98.495486459378128</v>
      </c>
      <c r="E88" s="419">
        <v>1677</v>
      </c>
      <c r="F88" s="419">
        <v>1800</v>
      </c>
      <c r="G88" s="420">
        <v>93.166666666666657</v>
      </c>
    </row>
    <row r="89" spans="1:7" ht="16.5" customHeight="1" thickBot="1">
      <c r="A89" s="18" t="s">
        <v>22</v>
      </c>
      <c r="B89" s="27">
        <f>SUM(B73:B88)</f>
        <v>12244</v>
      </c>
      <c r="C89" s="27">
        <f>SUM(C73:C88)</f>
        <v>13485</v>
      </c>
      <c r="D89" s="56">
        <f>B89*100/C89</f>
        <v>90.797182054134225</v>
      </c>
      <c r="E89" s="27">
        <f>SUM(E73:E88)</f>
        <v>13297</v>
      </c>
      <c r="F89" s="27">
        <f>SUM(F73:F88)</f>
        <v>13728</v>
      </c>
      <c r="G89" s="56">
        <f>E89*100/F89</f>
        <v>96.860431235431236</v>
      </c>
    </row>
    <row r="90" spans="1:7" ht="15.75" thickBot="1">
      <c r="A90" s="20" t="s">
        <v>24</v>
      </c>
      <c r="B90" s="419">
        <v>1</v>
      </c>
      <c r="C90" s="419">
        <v>1</v>
      </c>
      <c r="D90" s="420">
        <v>100</v>
      </c>
      <c r="E90" s="429">
        <v>2</v>
      </c>
      <c r="F90" s="429">
        <v>3</v>
      </c>
      <c r="G90" s="430">
        <v>66.666666666666657</v>
      </c>
    </row>
    <row r="91" spans="1:7" ht="23.25" customHeight="1" thickBot="1">
      <c r="A91" s="18" t="s">
        <v>26</v>
      </c>
      <c r="B91" s="27">
        <f>B89+B90</f>
        <v>12245</v>
      </c>
      <c r="C91" s="27">
        <f>C89+C90</f>
        <v>13486</v>
      </c>
      <c r="D91" s="59">
        <f>B91*100/C91</f>
        <v>90.797864452024328</v>
      </c>
      <c r="E91" s="27">
        <f>SUM(E89:E90)</f>
        <v>13299</v>
      </c>
      <c r="F91" s="27">
        <f>F89+F90</f>
        <v>13731</v>
      </c>
      <c r="G91" s="59">
        <f>E91*100/F91</f>
        <v>96.85383438933799</v>
      </c>
    </row>
    <row r="92" spans="1:7">
      <c r="E92" s="421"/>
      <c r="F92" s="421"/>
      <c r="G92" s="422"/>
    </row>
    <row r="93" spans="1:7">
      <c r="E93" s="421"/>
      <c r="F93" s="421"/>
      <c r="G93" s="422"/>
    </row>
    <row r="94" spans="1:7" ht="15" customHeight="1">
      <c r="A94" s="421"/>
      <c r="B94" s="421"/>
      <c r="C94" s="421"/>
      <c r="D94" s="422"/>
      <c r="E94" s="421"/>
      <c r="F94" s="421"/>
      <c r="G94" s="422"/>
    </row>
    <row r="95" spans="1:7">
      <c r="A95" s="421"/>
      <c r="B95" s="421"/>
      <c r="C95" s="421"/>
      <c r="D95" s="422"/>
      <c r="E95" s="421"/>
      <c r="F95" s="421"/>
      <c r="G95" s="422"/>
    </row>
    <row r="96" spans="1:7">
      <c r="A96" s="421"/>
      <c r="B96" s="421"/>
      <c r="C96" s="421"/>
      <c r="D96" s="422"/>
      <c r="E96" s="421"/>
      <c r="F96" s="421"/>
      <c r="G96" s="422"/>
    </row>
    <row r="97" spans="1:7">
      <c r="A97" s="421"/>
      <c r="B97" s="421"/>
      <c r="C97" s="421"/>
      <c r="D97" s="422"/>
      <c r="E97" s="421"/>
      <c r="F97" s="421"/>
      <c r="G97" s="422"/>
    </row>
    <row r="98" spans="1:7">
      <c r="A98" s="421"/>
      <c r="B98" s="421"/>
      <c r="C98" s="421"/>
      <c r="D98" s="422"/>
      <c r="E98" s="421"/>
      <c r="F98" s="421"/>
      <c r="G98" s="422"/>
    </row>
    <row r="99" spans="1:7">
      <c r="A99" s="421"/>
      <c r="B99" s="421"/>
      <c r="C99" s="421"/>
      <c r="D99" s="422"/>
      <c r="E99" s="421"/>
      <c r="F99" s="421"/>
      <c r="G99" s="422"/>
    </row>
    <row r="100" spans="1:7">
      <c r="A100" s="421"/>
      <c r="B100" s="421"/>
      <c r="C100" s="421"/>
      <c r="D100" s="422"/>
      <c r="E100" s="421"/>
      <c r="F100" s="421"/>
      <c r="G100" s="422"/>
    </row>
    <row r="101" spans="1:7">
      <c r="A101" s="421"/>
      <c r="B101" s="421"/>
      <c r="C101" s="421"/>
      <c r="D101" s="422"/>
      <c r="E101" s="421"/>
      <c r="F101" s="421"/>
      <c r="G101" s="422"/>
    </row>
    <row r="102" spans="1:7">
      <c r="A102" s="421"/>
      <c r="B102" s="421"/>
      <c r="C102" s="421"/>
      <c r="D102" s="422"/>
      <c r="E102" s="421"/>
      <c r="F102" s="421"/>
      <c r="G102" s="422"/>
    </row>
    <row r="103" spans="1:7">
      <c r="A103" s="421"/>
      <c r="B103" s="421"/>
      <c r="C103" s="421"/>
      <c r="D103" s="422"/>
      <c r="E103" s="421"/>
      <c r="F103" s="421"/>
      <c r="G103" s="421"/>
    </row>
    <row r="104" spans="1:7">
      <c r="A104" s="421"/>
      <c r="B104" s="421"/>
      <c r="C104" s="421"/>
      <c r="D104" s="422"/>
      <c r="E104" s="421"/>
      <c r="F104" s="421"/>
      <c r="G104" s="421"/>
    </row>
    <row r="105" spans="1:7">
      <c r="A105" s="421"/>
      <c r="B105" s="421"/>
      <c r="C105" s="421"/>
      <c r="D105" s="422"/>
      <c r="E105" s="421"/>
      <c r="F105" s="421"/>
      <c r="G105" s="421"/>
    </row>
    <row r="106" spans="1:7">
      <c r="A106" s="421"/>
      <c r="B106" s="421"/>
      <c r="C106" s="421"/>
      <c r="D106" s="422"/>
      <c r="E106" s="421"/>
      <c r="F106" s="421"/>
      <c r="G106" s="421"/>
    </row>
    <row r="107" spans="1:7">
      <c r="A107" s="421"/>
      <c r="B107" s="421"/>
      <c r="C107" s="421"/>
      <c r="D107" s="422"/>
      <c r="E107" s="421"/>
      <c r="F107" s="421"/>
      <c r="G107" s="421"/>
    </row>
    <row r="108" spans="1:7">
      <c r="A108" s="421"/>
      <c r="B108" s="421"/>
      <c r="C108" s="421"/>
      <c r="D108" s="422"/>
      <c r="E108" s="421"/>
      <c r="F108" s="421"/>
      <c r="G108" s="421"/>
    </row>
    <row r="109" spans="1:7">
      <c r="A109" s="421"/>
      <c r="B109" s="421"/>
      <c r="C109" s="421"/>
      <c r="D109" s="422"/>
      <c r="E109" s="421"/>
      <c r="F109" s="421"/>
      <c r="G109" s="421"/>
    </row>
    <row r="110" spans="1:7">
      <c r="A110" s="421"/>
      <c r="B110" s="421"/>
      <c r="C110" s="421"/>
      <c r="D110" s="422"/>
      <c r="E110" s="421"/>
      <c r="F110" s="421"/>
      <c r="G110" s="421"/>
    </row>
    <row r="111" spans="1:7">
      <c r="A111" s="421"/>
      <c r="B111" s="421"/>
      <c r="C111" s="421"/>
      <c r="D111" s="422"/>
      <c r="E111" s="421"/>
      <c r="F111" s="421"/>
      <c r="G111" s="421"/>
    </row>
    <row r="112" spans="1:7">
      <c r="A112" s="421"/>
      <c r="B112" s="421"/>
      <c r="C112" s="421"/>
      <c r="D112" s="422"/>
      <c r="E112" s="421"/>
      <c r="F112" s="421"/>
      <c r="G112" s="421"/>
    </row>
    <row r="113" spans="1:7">
      <c r="A113" s="51"/>
      <c r="B113" s="51"/>
      <c r="C113" s="51"/>
      <c r="D113" s="127"/>
      <c r="G113" s="51"/>
    </row>
    <row r="114" spans="1:7">
      <c r="A114" s="51"/>
      <c r="B114" s="51"/>
      <c r="C114" s="51"/>
      <c r="D114" s="127"/>
      <c r="G114" s="51"/>
    </row>
  </sheetData>
  <mergeCells count="4">
    <mergeCell ref="A1:G1"/>
    <mergeCell ref="A24:G24"/>
    <mergeCell ref="A47:G47"/>
    <mergeCell ref="A70:G70"/>
  </mergeCells>
  <pageMargins left="0.7" right="0.7" top="0.75" bottom="0.75" header="0.3" footer="0.3"/>
  <pageSetup paperSize="9" scale="87" orientation="landscape" r:id="rId1"/>
  <rowBreaks count="3" manualBreakCount="3">
    <brk id="23" max="16383" man="1"/>
    <brk id="46" max="16383" man="1"/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J15" sqref="J15"/>
    </sheetView>
  </sheetViews>
  <sheetFormatPr defaultRowHeight="15"/>
  <cols>
    <col min="1" max="1" width="16.28515625" customWidth="1"/>
    <col min="2" max="2" width="11.140625" customWidth="1"/>
    <col min="3" max="3" width="12.85546875" customWidth="1"/>
    <col min="4" max="4" width="17" customWidth="1"/>
    <col min="5" max="5" width="20.140625" customWidth="1"/>
    <col min="6" max="6" width="14" customWidth="1"/>
    <col min="7" max="7" width="10.85546875" customWidth="1"/>
    <col min="8" max="8" width="12.5703125" customWidth="1"/>
    <col min="9" max="9" width="7.85546875" customWidth="1"/>
    <col min="10" max="10" width="13.85546875" customWidth="1"/>
  </cols>
  <sheetData>
    <row r="1" spans="1:13" ht="49.5" customHeight="1" thickBot="1">
      <c r="A1" s="335" t="s">
        <v>357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3" ht="250.5" customHeight="1" thickBot="1">
      <c r="A2" s="65" t="s">
        <v>0</v>
      </c>
      <c r="B2" s="65" t="s">
        <v>210</v>
      </c>
      <c r="C2" s="66" t="s">
        <v>209</v>
      </c>
      <c r="D2" s="65" t="s">
        <v>348</v>
      </c>
      <c r="E2" s="65" t="s">
        <v>208</v>
      </c>
      <c r="F2" s="230" t="s">
        <v>207</v>
      </c>
      <c r="G2" s="382" t="s">
        <v>349</v>
      </c>
      <c r="H2" s="382"/>
      <c r="I2" s="382" t="s">
        <v>206</v>
      </c>
      <c r="J2" s="382"/>
      <c r="K2" s="42"/>
      <c r="M2" s="42"/>
    </row>
    <row r="3" spans="1:13" ht="12.75" customHeight="1" thickTop="1" thickBot="1">
      <c r="A3" s="83">
        <v>1</v>
      </c>
      <c r="B3" s="83">
        <v>2</v>
      </c>
      <c r="C3" s="83">
        <v>3</v>
      </c>
      <c r="D3" s="83">
        <v>4</v>
      </c>
      <c r="E3" s="83">
        <v>5</v>
      </c>
      <c r="F3" s="229">
        <v>6</v>
      </c>
      <c r="G3" s="350">
        <v>7</v>
      </c>
      <c r="H3" s="350"/>
      <c r="I3" s="350">
        <v>8</v>
      </c>
      <c r="J3" s="350"/>
    </row>
    <row r="4" spans="1:13" ht="15.75" thickTop="1">
      <c r="A4" s="62" t="s">
        <v>90</v>
      </c>
      <c r="B4" s="171">
        <v>30</v>
      </c>
      <c r="C4" s="171">
        <v>28</v>
      </c>
      <c r="D4" s="171">
        <v>19</v>
      </c>
      <c r="E4" s="171">
        <v>0</v>
      </c>
      <c r="F4" s="325">
        <v>93.33</v>
      </c>
      <c r="G4" s="383">
        <v>63.33</v>
      </c>
      <c r="H4" s="383"/>
      <c r="I4" s="383">
        <v>0</v>
      </c>
      <c r="J4" s="383"/>
    </row>
    <row r="5" spans="1:13">
      <c r="A5" s="62" t="s">
        <v>93</v>
      </c>
      <c r="B5" s="171">
        <v>54</v>
      </c>
      <c r="C5" s="171">
        <v>54</v>
      </c>
      <c r="D5" s="171">
        <v>54</v>
      </c>
      <c r="E5" s="171">
        <v>54</v>
      </c>
      <c r="F5" s="325">
        <v>100</v>
      </c>
      <c r="G5" s="383">
        <v>100</v>
      </c>
      <c r="H5" s="383"/>
      <c r="I5" s="383">
        <v>100</v>
      </c>
      <c r="J5" s="383"/>
    </row>
    <row r="6" spans="1:13">
      <c r="A6" s="62" t="s">
        <v>96</v>
      </c>
      <c r="B6" s="171">
        <v>157</v>
      </c>
      <c r="C6" s="171">
        <v>136</v>
      </c>
      <c r="D6" s="171">
        <v>86</v>
      </c>
      <c r="E6" s="171">
        <v>22</v>
      </c>
      <c r="F6" s="325">
        <v>86.62</v>
      </c>
      <c r="G6" s="383">
        <v>54.78</v>
      </c>
      <c r="H6" s="383"/>
      <c r="I6" s="383">
        <v>14.01</v>
      </c>
      <c r="J6" s="383"/>
    </row>
    <row r="7" spans="1:13">
      <c r="A7" s="62" t="s">
        <v>97</v>
      </c>
      <c r="B7" s="171">
        <v>49</v>
      </c>
      <c r="C7" s="171">
        <v>49</v>
      </c>
      <c r="D7" s="171">
        <v>49</v>
      </c>
      <c r="E7" s="171">
        <v>27</v>
      </c>
      <c r="F7" s="325">
        <v>100</v>
      </c>
      <c r="G7" s="383">
        <v>100</v>
      </c>
      <c r="H7" s="383"/>
      <c r="I7" s="383">
        <v>55.1</v>
      </c>
      <c r="J7" s="383"/>
    </row>
    <row r="8" spans="1:13">
      <c r="A8" s="62" t="s">
        <v>99</v>
      </c>
      <c r="B8" s="171">
        <v>93</v>
      </c>
      <c r="C8" s="171">
        <v>93</v>
      </c>
      <c r="D8" s="171">
        <v>56</v>
      </c>
      <c r="E8" s="171">
        <v>0</v>
      </c>
      <c r="F8" s="325">
        <v>100</v>
      </c>
      <c r="G8" s="383">
        <v>60.22</v>
      </c>
      <c r="H8" s="383"/>
      <c r="I8" s="383">
        <v>0</v>
      </c>
      <c r="J8" s="383"/>
    </row>
    <row r="9" spans="1:13">
      <c r="A9" s="62" t="s">
        <v>103</v>
      </c>
      <c r="B9" s="171">
        <v>25</v>
      </c>
      <c r="C9" s="171">
        <v>7</v>
      </c>
      <c r="D9" s="171">
        <v>7</v>
      </c>
      <c r="E9" s="171">
        <v>0</v>
      </c>
      <c r="F9" s="325">
        <v>28</v>
      </c>
      <c r="G9" s="383">
        <v>28</v>
      </c>
      <c r="H9" s="383"/>
      <c r="I9" s="383">
        <v>0</v>
      </c>
      <c r="J9" s="383"/>
    </row>
    <row r="10" spans="1:13" ht="15.75" thickBot="1">
      <c r="A10" s="63" t="s">
        <v>190</v>
      </c>
      <c r="B10" s="172">
        <v>2403</v>
      </c>
      <c r="C10" s="172">
        <v>1662</v>
      </c>
      <c r="D10" s="172">
        <v>303</v>
      </c>
      <c r="E10" s="172">
        <v>0</v>
      </c>
      <c r="F10" s="326">
        <v>69.16</v>
      </c>
      <c r="G10" s="384">
        <v>12.61</v>
      </c>
      <c r="H10" s="384"/>
      <c r="I10" s="384">
        <v>0</v>
      </c>
      <c r="J10" s="384"/>
    </row>
    <row r="11" spans="1:13" ht="17.25" customHeight="1" thickBot="1">
      <c r="A11" s="64" t="s">
        <v>162</v>
      </c>
      <c r="B11" s="327">
        <f>SUM(B4:B10)</f>
        <v>2811</v>
      </c>
      <c r="C11" s="327">
        <f>SUM(C4:C10)</f>
        <v>2029</v>
      </c>
      <c r="D11" s="327">
        <f>SUM(D4:D10)</f>
        <v>574</v>
      </c>
      <c r="E11" s="327">
        <f>SUM(E4:E10)</f>
        <v>103</v>
      </c>
      <c r="F11" s="328">
        <v>72.180000000000007</v>
      </c>
      <c r="G11" s="385">
        <v>20.420000000000002</v>
      </c>
      <c r="H11" s="385"/>
      <c r="I11" s="385">
        <v>3.66</v>
      </c>
      <c r="J11" s="385"/>
    </row>
    <row r="13" spans="1:13" ht="34.5" customHeight="1"/>
    <row r="14" spans="1:13" ht="90" customHeight="1"/>
    <row r="15" spans="1:13" ht="12.75" customHeight="1"/>
    <row r="23" spans="12:12" ht="21" customHeight="1"/>
    <row r="24" spans="12:12">
      <c r="L24" s="42"/>
    </row>
    <row r="26" spans="12:12" ht="14.25" customHeight="1"/>
    <row r="27" spans="12:12" ht="15" customHeight="1"/>
  </sheetData>
  <mergeCells count="21">
    <mergeCell ref="G10:H10"/>
    <mergeCell ref="G11:H11"/>
    <mergeCell ref="G8:H8"/>
    <mergeCell ref="G9:H9"/>
    <mergeCell ref="I3:J3"/>
    <mergeCell ref="I8:J8"/>
    <mergeCell ref="I9:J9"/>
    <mergeCell ref="I10:J10"/>
    <mergeCell ref="I11:J11"/>
    <mergeCell ref="I5:J5"/>
    <mergeCell ref="G4:H4"/>
    <mergeCell ref="G5:H5"/>
    <mergeCell ref="G6:H6"/>
    <mergeCell ref="G7:H7"/>
    <mergeCell ref="I6:J6"/>
    <mergeCell ref="I7:J7"/>
    <mergeCell ref="G3:H3"/>
    <mergeCell ref="A1:J1"/>
    <mergeCell ref="G2:H2"/>
    <mergeCell ref="I2:J2"/>
    <mergeCell ref="I4:J4"/>
  </mergeCells>
  <pageMargins left="0.4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13" sqref="N13"/>
    </sheetView>
  </sheetViews>
  <sheetFormatPr defaultRowHeight="15"/>
  <cols>
    <col min="1" max="1" width="13.140625" style="51" customWidth="1"/>
    <col min="2" max="2" width="14.140625" style="51" customWidth="1"/>
    <col min="3" max="3" width="13.5703125" style="51" customWidth="1"/>
    <col min="4" max="4" width="10.28515625" style="51" customWidth="1"/>
    <col min="5" max="5" width="12.5703125" style="51" customWidth="1"/>
    <col min="6" max="6" width="10.85546875" style="51" customWidth="1"/>
    <col min="7" max="7" width="13.28515625" style="51" customWidth="1"/>
    <col min="8" max="8" width="8.7109375" style="51" customWidth="1"/>
    <col min="9" max="9" width="19.5703125" style="51" customWidth="1"/>
    <col min="10" max="10" width="15" style="51" customWidth="1"/>
    <col min="11" max="13" width="9.140625" style="51"/>
    <col min="14" max="14" width="11" style="51" bestFit="1" customWidth="1"/>
    <col min="15" max="16384" width="9.140625" style="51"/>
  </cols>
  <sheetData>
    <row r="1" spans="1:10" ht="24.75" customHeight="1" thickBot="1">
      <c r="A1" s="392" t="s">
        <v>327</v>
      </c>
      <c r="B1" s="392"/>
      <c r="C1" s="392"/>
      <c r="D1" s="392"/>
      <c r="E1" s="392"/>
      <c r="F1" s="392"/>
      <c r="G1" s="392"/>
      <c r="H1" s="392"/>
      <c r="I1" s="392"/>
      <c r="J1" s="329"/>
    </row>
    <row r="2" spans="1:10" ht="121.5" customHeight="1" thickBot="1">
      <c r="A2" s="60" t="s">
        <v>226</v>
      </c>
      <c r="B2" s="60" t="s">
        <v>225</v>
      </c>
      <c r="C2" s="84" t="s">
        <v>224</v>
      </c>
      <c r="D2" s="60" t="s">
        <v>223</v>
      </c>
      <c r="E2" s="233" t="s">
        <v>350</v>
      </c>
      <c r="F2" s="84" t="s">
        <v>222</v>
      </c>
      <c r="G2" s="60" t="s">
        <v>221</v>
      </c>
      <c r="H2" s="233" t="s">
        <v>351</v>
      </c>
      <c r="I2" s="84" t="s">
        <v>220</v>
      </c>
    </row>
    <row r="3" spans="1:10" ht="12.75" customHeight="1" thickTop="1" thickBot="1">
      <c r="A3" s="83">
        <v>1</v>
      </c>
      <c r="B3" s="83">
        <v>2</v>
      </c>
      <c r="C3" s="83">
        <v>3</v>
      </c>
      <c r="D3" s="83">
        <v>4</v>
      </c>
      <c r="E3" s="83">
        <v>5</v>
      </c>
      <c r="F3" s="83">
        <v>6</v>
      </c>
      <c r="G3" s="83">
        <v>7</v>
      </c>
      <c r="H3" s="83">
        <v>8</v>
      </c>
      <c r="I3" s="83">
        <v>9</v>
      </c>
    </row>
    <row r="4" spans="1:10" ht="16.5" thickTop="1" thickBot="1">
      <c r="A4" s="173">
        <v>1042</v>
      </c>
      <c r="B4" s="173">
        <v>7612848</v>
      </c>
      <c r="C4" s="174">
        <v>0.01</v>
      </c>
      <c r="D4" s="173">
        <v>769</v>
      </c>
      <c r="E4" s="173">
        <v>10324786</v>
      </c>
      <c r="F4" s="175">
        <v>0.01</v>
      </c>
      <c r="G4" s="165">
        <v>4887</v>
      </c>
      <c r="H4" s="165">
        <v>10324786</v>
      </c>
      <c r="I4" s="174">
        <v>0.05</v>
      </c>
    </row>
    <row r="5" spans="1:10">
      <c r="A5" s="67"/>
      <c r="B5" s="67"/>
      <c r="C5" s="176"/>
      <c r="D5" s="67"/>
      <c r="E5" s="67"/>
      <c r="F5" s="68"/>
      <c r="G5" s="177"/>
      <c r="H5" s="177"/>
      <c r="I5" s="177"/>
      <c r="J5" s="176"/>
    </row>
    <row r="6" spans="1:10">
      <c r="A6" s="67"/>
      <c r="B6" s="67"/>
      <c r="C6" s="176"/>
      <c r="D6" s="67"/>
      <c r="E6" s="67"/>
      <c r="F6" s="68"/>
      <c r="G6" s="177"/>
      <c r="H6" s="177"/>
      <c r="I6" s="177"/>
      <c r="J6" s="176"/>
    </row>
    <row r="7" spans="1:10" ht="21.75" customHeight="1" thickBot="1">
      <c r="A7" s="391" t="s">
        <v>328</v>
      </c>
      <c r="B7" s="340"/>
      <c r="C7" s="340"/>
      <c r="D7" s="340"/>
      <c r="E7" s="340"/>
      <c r="F7" s="340"/>
      <c r="G7" s="340"/>
      <c r="H7" s="340"/>
      <c r="I7" s="340"/>
      <c r="J7" s="340"/>
    </row>
    <row r="8" spans="1:10" ht="52.5" customHeight="1">
      <c r="A8" s="388" t="s">
        <v>219</v>
      </c>
      <c r="B8" s="390" t="s">
        <v>218</v>
      </c>
      <c r="C8" s="390"/>
      <c r="D8" s="390" t="s">
        <v>217</v>
      </c>
      <c r="E8" s="390"/>
      <c r="F8" s="390" t="s">
        <v>216</v>
      </c>
      <c r="G8" s="390"/>
      <c r="H8" s="390" t="s">
        <v>215</v>
      </c>
      <c r="I8" s="390"/>
      <c r="J8" s="386" t="s">
        <v>214</v>
      </c>
    </row>
    <row r="9" spans="1:10" ht="33" customHeight="1" thickBot="1">
      <c r="A9" s="389"/>
      <c r="B9" s="232" t="s">
        <v>212</v>
      </c>
      <c r="C9" s="46" t="s">
        <v>211</v>
      </c>
      <c r="D9" s="88" t="s">
        <v>212</v>
      </c>
      <c r="E9" s="46" t="s">
        <v>213</v>
      </c>
      <c r="F9" s="88" t="s">
        <v>212</v>
      </c>
      <c r="G9" s="46" t="s">
        <v>213</v>
      </c>
      <c r="H9" s="88" t="s">
        <v>212</v>
      </c>
      <c r="I9" s="46" t="s">
        <v>211</v>
      </c>
      <c r="J9" s="387"/>
    </row>
    <row r="10" spans="1:10" ht="12.75" customHeight="1" thickTop="1" thickBot="1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</row>
    <row r="11" spans="1:10" ht="16.5" customHeight="1" thickTop="1" thickBot="1">
      <c r="A11" s="178">
        <v>426</v>
      </c>
      <c r="B11" s="179">
        <v>10324786</v>
      </c>
      <c r="C11" s="180">
        <v>24232.6</v>
      </c>
      <c r="D11" s="178">
        <v>461762</v>
      </c>
      <c r="E11" s="180">
        <v>1084.77</v>
      </c>
      <c r="F11" s="178">
        <v>89847</v>
      </c>
      <c r="G11" s="180">
        <v>210.87</v>
      </c>
      <c r="H11" s="178">
        <v>925103</v>
      </c>
      <c r="I11" s="180">
        <v>2171.25</v>
      </c>
      <c r="J11" s="181">
        <v>320886</v>
      </c>
    </row>
    <row r="13" spans="1:10">
      <c r="A13" s="89"/>
      <c r="B13" s="89"/>
    </row>
    <row r="14" spans="1:10">
      <c r="A14" s="89"/>
      <c r="B14" s="89"/>
    </row>
    <row r="15" spans="1:10">
      <c r="A15" s="89"/>
      <c r="B15" s="89"/>
    </row>
    <row r="16" spans="1:10">
      <c r="A16" s="89"/>
      <c r="B16" s="89"/>
    </row>
    <row r="17" spans="1:2">
      <c r="A17" s="89"/>
      <c r="B17" s="89"/>
    </row>
  </sheetData>
  <mergeCells count="8">
    <mergeCell ref="A7:J7"/>
    <mergeCell ref="A1:I1"/>
    <mergeCell ref="J8:J9"/>
    <mergeCell ref="A8:A9"/>
    <mergeCell ref="B8:C8"/>
    <mergeCell ref="D8:E8"/>
    <mergeCell ref="F8:G8"/>
    <mergeCell ref="H8:I8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9"/>
  <sheetViews>
    <sheetView topLeftCell="A109" workbookViewId="0">
      <selection activeCell="G2" sqref="G2"/>
    </sheetView>
  </sheetViews>
  <sheetFormatPr defaultRowHeight="15"/>
  <cols>
    <col min="1" max="1" width="20.42578125" style="190" customWidth="1"/>
    <col min="2" max="2" width="8.7109375" style="190" customWidth="1"/>
    <col min="3" max="3" width="9.5703125" style="190" customWidth="1"/>
    <col min="4" max="4" width="9.85546875" style="190" customWidth="1"/>
    <col min="5" max="5" width="9.85546875" style="190" bestFit="1" customWidth="1"/>
    <col min="6" max="6" width="9.85546875" style="190" customWidth="1"/>
    <col min="7" max="7" width="12.140625" style="190" customWidth="1"/>
    <col min="8" max="8" width="11.140625" style="190" customWidth="1"/>
    <col min="9" max="9" width="10.85546875" style="190" customWidth="1"/>
    <col min="10" max="10" width="11.85546875" style="190" customWidth="1"/>
    <col min="11" max="11" width="10.28515625" style="190" customWidth="1"/>
    <col min="12" max="12" width="15.85546875" style="190" customWidth="1"/>
    <col min="13" max="13" width="9.140625" style="51"/>
    <col min="14" max="14" width="9.5703125" style="51" bestFit="1" customWidth="1"/>
    <col min="15" max="16384" width="9.140625" style="51"/>
  </cols>
  <sheetData>
    <row r="1" spans="1:14" ht="24" customHeight="1" thickBot="1">
      <c r="A1" s="393" t="s">
        <v>315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4" ht="145.5" customHeight="1" thickBot="1">
      <c r="A2" s="120" t="s">
        <v>163</v>
      </c>
      <c r="B2" s="120" t="s">
        <v>237</v>
      </c>
      <c r="C2" s="120" t="s">
        <v>236</v>
      </c>
      <c r="D2" s="120" t="s">
        <v>235</v>
      </c>
      <c r="E2" s="120" t="s">
        <v>234</v>
      </c>
      <c r="F2" s="120" t="s">
        <v>233</v>
      </c>
      <c r="G2" s="120" t="s">
        <v>232</v>
      </c>
      <c r="H2" s="120" t="s">
        <v>231</v>
      </c>
      <c r="I2" s="120" t="s">
        <v>230</v>
      </c>
      <c r="J2" s="120" t="s">
        <v>229</v>
      </c>
      <c r="K2" s="120" t="s">
        <v>228</v>
      </c>
      <c r="L2" s="120" t="s">
        <v>227</v>
      </c>
    </row>
    <row r="3" spans="1:14" ht="12.75" customHeight="1" thickTop="1" thickBot="1">
      <c r="A3" s="164">
        <v>1</v>
      </c>
      <c r="B3" s="164">
        <v>2</v>
      </c>
      <c r="C3" s="164">
        <v>3</v>
      </c>
      <c r="D3" s="164">
        <v>4</v>
      </c>
      <c r="E3" s="164">
        <v>5</v>
      </c>
      <c r="F3" s="164">
        <v>6</v>
      </c>
      <c r="G3" s="164">
        <v>7</v>
      </c>
      <c r="H3" s="164">
        <v>8</v>
      </c>
      <c r="I3" s="164">
        <v>9</v>
      </c>
      <c r="J3" s="164">
        <v>10</v>
      </c>
      <c r="K3" s="164">
        <v>11</v>
      </c>
      <c r="L3" s="164">
        <v>12</v>
      </c>
    </row>
    <row r="4" spans="1:14" ht="15.75" thickTop="1">
      <c r="A4" s="117" t="s">
        <v>90</v>
      </c>
      <c r="B4" s="73">
        <v>3338</v>
      </c>
      <c r="C4" s="73">
        <v>2641</v>
      </c>
      <c r="D4" s="73">
        <v>2633</v>
      </c>
      <c r="E4" s="73">
        <v>26330</v>
      </c>
      <c r="F4" s="73">
        <v>3264</v>
      </c>
      <c r="G4" s="73">
        <v>3259</v>
      </c>
      <c r="H4" s="74">
        <v>10</v>
      </c>
      <c r="I4" s="74">
        <v>97.783103654883163</v>
      </c>
      <c r="J4" s="74">
        <v>99.846813725490193</v>
      </c>
      <c r="K4" s="73">
        <v>7</v>
      </c>
      <c r="L4" s="73">
        <v>22</v>
      </c>
    </row>
    <row r="5" spans="1:14">
      <c r="A5" s="117" t="s">
        <v>91</v>
      </c>
      <c r="B5" s="73">
        <v>27352</v>
      </c>
      <c r="C5" s="73">
        <v>16232</v>
      </c>
      <c r="D5" s="73">
        <v>4807</v>
      </c>
      <c r="E5" s="73">
        <v>41047</v>
      </c>
      <c r="F5" s="73">
        <v>7390</v>
      </c>
      <c r="G5" s="73">
        <v>7127</v>
      </c>
      <c r="H5" s="74">
        <v>8.5390056168088204</v>
      </c>
      <c r="I5" s="74">
        <v>27.018133957297458</v>
      </c>
      <c r="J5" s="74">
        <v>96.441136671177262</v>
      </c>
      <c r="K5" s="73">
        <v>40</v>
      </c>
      <c r="L5" s="73">
        <v>22</v>
      </c>
    </row>
    <row r="6" spans="1:14">
      <c r="A6" s="117" t="s">
        <v>92</v>
      </c>
      <c r="B6" s="73">
        <v>16462</v>
      </c>
      <c r="C6" s="73">
        <v>7876</v>
      </c>
      <c r="D6" s="73">
        <v>4124</v>
      </c>
      <c r="E6" s="73">
        <v>177226</v>
      </c>
      <c r="F6" s="73">
        <v>5508</v>
      </c>
      <c r="G6" s="73">
        <v>4681</v>
      </c>
      <c r="H6" s="74">
        <v>42.974296799224057</v>
      </c>
      <c r="I6" s="74">
        <v>33.458874984813505</v>
      </c>
      <c r="J6" s="74">
        <v>84.98547567175018</v>
      </c>
      <c r="K6" s="73">
        <v>40</v>
      </c>
      <c r="L6" s="73">
        <v>22</v>
      </c>
    </row>
    <row r="7" spans="1:14">
      <c r="A7" s="117" t="s">
        <v>93</v>
      </c>
      <c r="B7" s="73">
        <v>20705</v>
      </c>
      <c r="C7" s="73">
        <v>13135</v>
      </c>
      <c r="D7" s="73">
        <v>11689</v>
      </c>
      <c r="E7" s="73">
        <v>93473</v>
      </c>
      <c r="F7" s="73">
        <v>19037</v>
      </c>
      <c r="G7" s="73">
        <v>18198</v>
      </c>
      <c r="H7" s="74">
        <v>7.9966635298143558</v>
      </c>
      <c r="I7" s="74">
        <v>91.943974885293414</v>
      </c>
      <c r="J7" s="74">
        <v>95.592792982087516</v>
      </c>
      <c r="K7" s="73">
        <v>40</v>
      </c>
      <c r="L7" s="73">
        <v>22</v>
      </c>
      <c r="N7" s="182"/>
    </row>
    <row r="8" spans="1:14">
      <c r="A8" s="117" t="s">
        <v>94</v>
      </c>
      <c r="B8" s="73">
        <v>23290</v>
      </c>
      <c r="C8" s="73">
        <v>14297</v>
      </c>
      <c r="D8" s="73">
        <v>6463</v>
      </c>
      <c r="E8" s="73">
        <v>188843</v>
      </c>
      <c r="F8" s="73">
        <v>13436</v>
      </c>
      <c r="G8" s="73">
        <v>13415</v>
      </c>
      <c r="H8" s="74">
        <v>29.219093300324925</v>
      </c>
      <c r="I8" s="74">
        <v>57.689995706311727</v>
      </c>
      <c r="J8" s="74">
        <v>99.84370348317951</v>
      </c>
      <c r="K8" s="73">
        <v>35</v>
      </c>
      <c r="L8" s="73">
        <v>22</v>
      </c>
      <c r="M8" s="183"/>
    </row>
    <row r="9" spans="1:14">
      <c r="A9" s="117" t="s">
        <v>95</v>
      </c>
      <c r="B9" s="73">
        <v>28219</v>
      </c>
      <c r="C9" s="73">
        <v>18838</v>
      </c>
      <c r="D9" s="73">
        <v>17400</v>
      </c>
      <c r="E9" s="73">
        <v>60000</v>
      </c>
      <c r="F9" s="73">
        <v>26200</v>
      </c>
      <c r="G9" s="73">
        <v>26100</v>
      </c>
      <c r="H9" s="74">
        <v>3.4482758620689653</v>
      </c>
      <c r="I9" s="74">
        <v>92.845246110776429</v>
      </c>
      <c r="J9" s="74">
        <v>99.618320610687022</v>
      </c>
      <c r="K9" s="73">
        <v>40</v>
      </c>
      <c r="L9" s="73">
        <v>22</v>
      </c>
      <c r="N9" s="182"/>
    </row>
    <row r="10" spans="1:14">
      <c r="A10" s="117" t="s">
        <v>96</v>
      </c>
      <c r="B10" s="73">
        <v>7982</v>
      </c>
      <c r="C10" s="73">
        <v>5644</v>
      </c>
      <c r="D10" s="73">
        <v>4532</v>
      </c>
      <c r="E10" s="73">
        <v>55634</v>
      </c>
      <c r="F10" s="73">
        <v>6713</v>
      </c>
      <c r="G10" s="73">
        <v>5942</v>
      </c>
      <c r="H10" s="74">
        <v>12.275816416593116</v>
      </c>
      <c r="I10" s="74">
        <v>84.101728890002505</v>
      </c>
      <c r="J10" s="74">
        <v>88.514821987189038</v>
      </c>
      <c r="K10" s="73">
        <v>40</v>
      </c>
      <c r="L10" s="73">
        <v>22</v>
      </c>
    </row>
    <row r="11" spans="1:14">
      <c r="A11" s="117" t="s">
        <v>97</v>
      </c>
      <c r="B11" s="73">
        <v>6921</v>
      </c>
      <c r="C11" s="73">
        <v>4843</v>
      </c>
      <c r="D11" s="73">
        <v>4291</v>
      </c>
      <c r="E11" s="73">
        <v>71636</v>
      </c>
      <c r="F11" s="73">
        <v>5799</v>
      </c>
      <c r="G11" s="73">
        <v>5799</v>
      </c>
      <c r="H11" s="74">
        <v>16.694476811931949</v>
      </c>
      <c r="I11" s="74">
        <v>83.788469874295629</v>
      </c>
      <c r="J11" s="74">
        <v>100</v>
      </c>
      <c r="K11" s="73">
        <v>40</v>
      </c>
      <c r="L11" s="73">
        <v>22</v>
      </c>
      <c r="N11" s="182"/>
    </row>
    <row r="12" spans="1:14">
      <c r="A12" s="117" t="s">
        <v>98</v>
      </c>
      <c r="B12" s="73">
        <v>26249</v>
      </c>
      <c r="C12" s="73">
        <v>21026</v>
      </c>
      <c r="D12" s="73">
        <v>12504</v>
      </c>
      <c r="E12" s="73">
        <v>240886</v>
      </c>
      <c r="F12" s="73">
        <v>15568</v>
      </c>
      <c r="G12" s="73">
        <v>15568</v>
      </c>
      <c r="H12" s="74">
        <v>19.264715291106846</v>
      </c>
      <c r="I12" s="74">
        <v>59.30892605432588</v>
      </c>
      <c r="J12" s="74">
        <v>100</v>
      </c>
      <c r="K12" s="73">
        <v>37</v>
      </c>
      <c r="L12" s="73">
        <v>21</v>
      </c>
      <c r="N12" s="182"/>
    </row>
    <row r="13" spans="1:14">
      <c r="A13" s="117" t="s">
        <v>99</v>
      </c>
      <c r="B13" s="73">
        <v>11818</v>
      </c>
      <c r="C13" s="73">
        <v>7106</v>
      </c>
      <c r="D13" s="73">
        <v>6932</v>
      </c>
      <c r="E13" s="73">
        <v>80747</v>
      </c>
      <c r="F13" s="73">
        <v>11584</v>
      </c>
      <c r="G13" s="73">
        <v>11437</v>
      </c>
      <c r="H13" s="74">
        <v>11.648442008078476</v>
      </c>
      <c r="I13" s="74">
        <v>98.019969537992893</v>
      </c>
      <c r="J13" s="74">
        <v>98.731008287292823</v>
      </c>
      <c r="K13" s="73">
        <v>40</v>
      </c>
      <c r="L13" s="73">
        <v>22</v>
      </c>
    </row>
    <row r="14" spans="1:14">
      <c r="A14" s="117" t="s">
        <v>100</v>
      </c>
      <c r="B14" s="73">
        <v>13663</v>
      </c>
      <c r="C14" s="73">
        <v>9589</v>
      </c>
      <c r="D14" s="73">
        <v>8448</v>
      </c>
      <c r="E14" s="73">
        <v>11325</v>
      </c>
      <c r="F14" s="73">
        <v>10474</v>
      </c>
      <c r="G14" s="73">
        <v>9456</v>
      </c>
      <c r="H14" s="74">
        <v>1.3405539772727273</v>
      </c>
      <c r="I14" s="74">
        <v>76.659591597745731</v>
      </c>
      <c r="J14" s="74">
        <v>90.280695054420462</v>
      </c>
      <c r="K14" s="73">
        <v>40</v>
      </c>
      <c r="L14" s="73">
        <v>22</v>
      </c>
    </row>
    <row r="15" spans="1:14">
      <c r="A15" s="117" t="s">
        <v>101</v>
      </c>
      <c r="B15" s="73">
        <v>21755</v>
      </c>
      <c r="C15" s="73">
        <v>14547</v>
      </c>
      <c r="D15" s="73">
        <v>11297</v>
      </c>
      <c r="E15" s="73">
        <v>101673</v>
      </c>
      <c r="F15" s="73">
        <v>18505</v>
      </c>
      <c r="G15" s="73">
        <v>17624</v>
      </c>
      <c r="H15" s="74">
        <v>9</v>
      </c>
      <c r="I15" s="74">
        <v>85.060905538956561</v>
      </c>
      <c r="J15" s="74">
        <v>95.239124560929483</v>
      </c>
      <c r="K15" s="73">
        <v>40</v>
      </c>
      <c r="L15" s="75">
        <v>22</v>
      </c>
    </row>
    <row r="16" spans="1:14">
      <c r="A16" s="117" t="s">
        <v>102</v>
      </c>
      <c r="B16" s="73">
        <v>10117</v>
      </c>
      <c r="C16" s="73">
        <v>6310</v>
      </c>
      <c r="D16" s="73">
        <v>4200</v>
      </c>
      <c r="E16" s="73">
        <v>18000</v>
      </c>
      <c r="F16" s="73">
        <v>4200</v>
      </c>
      <c r="G16" s="73">
        <v>3850</v>
      </c>
      <c r="H16" s="74">
        <v>4.2857142857142856</v>
      </c>
      <c r="I16" s="74">
        <v>41.514282890184838</v>
      </c>
      <c r="J16" s="74">
        <v>91.666666666666657</v>
      </c>
      <c r="K16" s="73">
        <v>35</v>
      </c>
      <c r="L16" s="73">
        <v>22</v>
      </c>
    </row>
    <row r="17" spans="1:14">
      <c r="A17" s="117" t="s">
        <v>103</v>
      </c>
      <c r="B17" s="73">
        <v>2957</v>
      </c>
      <c r="C17" s="73">
        <v>2147</v>
      </c>
      <c r="D17" s="73">
        <v>1812</v>
      </c>
      <c r="E17" s="73">
        <v>8716</v>
      </c>
      <c r="F17" s="73">
        <v>2622</v>
      </c>
      <c r="G17" s="73">
        <v>2486</v>
      </c>
      <c r="H17" s="74">
        <v>4.8101545253863138</v>
      </c>
      <c r="I17" s="74">
        <v>88.670950287453493</v>
      </c>
      <c r="J17" s="74">
        <v>94.813119755911515</v>
      </c>
      <c r="K17" s="73">
        <v>5</v>
      </c>
      <c r="L17" s="73">
        <v>22</v>
      </c>
    </row>
    <row r="18" spans="1:14">
      <c r="A18" s="117" t="s">
        <v>160</v>
      </c>
      <c r="B18" s="73">
        <v>14779</v>
      </c>
      <c r="C18" s="73">
        <v>8685</v>
      </c>
      <c r="D18" s="73">
        <v>1864</v>
      </c>
      <c r="E18" s="73">
        <v>33960</v>
      </c>
      <c r="F18" s="73">
        <v>1864</v>
      </c>
      <c r="G18" s="73">
        <v>1864</v>
      </c>
      <c r="H18" s="74">
        <v>18.218884120171673</v>
      </c>
      <c r="I18" s="74">
        <v>12.612490696258206</v>
      </c>
      <c r="J18" s="74">
        <v>100</v>
      </c>
      <c r="K18" s="73">
        <v>40</v>
      </c>
      <c r="L18" s="73">
        <v>22</v>
      </c>
    </row>
    <row r="19" spans="1:14" ht="15.75" thickBot="1">
      <c r="A19" s="117" t="s">
        <v>105</v>
      </c>
      <c r="B19" s="73">
        <v>42115</v>
      </c>
      <c r="C19" s="73">
        <v>33649</v>
      </c>
      <c r="D19" s="73">
        <v>14937</v>
      </c>
      <c r="E19" s="73">
        <v>145770</v>
      </c>
      <c r="F19" s="73">
        <v>26656</v>
      </c>
      <c r="G19" s="73">
        <v>26300</v>
      </c>
      <c r="H19" s="76">
        <v>9.7589877485438841</v>
      </c>
      <c r="I19" s="74">
        <v>63.293363409711503</v>
      </c>
      <c r="J19" s="76">
        <v>98.664465786314523</v>
      </c>
      <c r="K19" s="73">
        <v>33</v>
      </c>
      <c r="L19" s="73">
        <v>22</v>
      </c>
    </row>
    <row r="20" spans="1:14" ht="15.75" thickBot="1">
      <c r="A20" s="184" t="s">
        <v>238</v>
      </c>
      <c r="B20" s="7">
        <f t="shared" ref="B20:G20" si="0">SUM(B4:B19)</f>
        <v>277722</v>
      </c>
      <c r="C20" s="7">
        <f t="shared" si="0"/>
        <v>186565</v>
      </c>
      <c r="D20" s="7">
        <f t="shared" si="0"/>
        <v>117933</v>
      </c>
      <c r="E20" s="7">
        <f t="shared" si="0"/>
        <v>1355266</v>
      </c>
      <c r="F20" s="7">
        <f t="shared" si="0"/>
        <v>178820</v>
      </c>
      <c r="G20" s="7">
        <f t="shared" si="0"/>
        <v>173106</v>
      </c>
      <c r="H20" s="85">
        <f>E20/D20</f>
        <v>11.491830106925118</v>
      </c>
      <c r="I20" s="85">
        <f>F20/B20*100</f>
        <v>64.388129136330576</v>
      </c>
      <c r="J20" s="85">
        <f>G20/F20*100</f>
        <v>96.80460798568393</v>
      </c>
      <c r="K20" s="30">
        <f>SUM(K4:K19)/16</f>
        <v>34.5</v>
      </c>
      <c r="L20" s="57">
        <f>SUM(L4:L19)/16</f>
        <v>21.9375</v>
      </c>
    </row>
    <row r="21" spans="1:14">
      <c r="A21" s="117" t="s">
        <v>24</v>
      </c>
      <c r="B21" s="73">
        <v>32881</v>
      </c>
      <c r="C21" s="73">
        <v>10012</v>
      </c>
      <c r="D21" s="73">
        <v>0</v>
      </c>
      <c r="E21" s="73">
        <v>0</v>
      </c>
      <c r="F21" s="73">
        <v>0</v>
      </c>
      <c r="G21" s="73">
        <v>0</v>
      </c>
      <c r="H21" s="185"/>
      <c r="I21" s="74">
        <v>0</v>
      </c>
      <c r="J21" s="185"/>
      <c r="K21" s="73">
        <v>20</v>
      </c>
      <c r="L21" s="73">
        <v>0</v>
      </c>
    </row>
    <row r="22" spans="1:14">
      <c r="A22" s="117" t="s">
        <v>23</v>
      </c>
      <c r="B22" s="73">
        <v>6749</v>
      </c>
      <c r="C22" s="73">
        <v>2456</v>
      </c>
      <c r="D22" s="73">
        <v>2105</v>
      </c>
      <c r="E22" s="73">
        <v>31575</v>
      </c>
      <c r="F22" s="73">
        <v>6040</v>
      </c>
      <c r="G22" s="73">
        <v>5766</v>
      </c>
      <c r="H22" s="74">
        <v>15</v>
      </c>
      <c r="I22" s="74">
        <v>89.494739961475773</v>
      </c>
      <c r="J22" s="74">
        <v>95.463576158940398</v>
      </c>
      <c r="K22" s="75">
        <v>40</v>
      </c>
      <c r="L22" s="73">
        <v>22</v>
      </c>
    </row>
    <row r="23" spans="1:14" ht="15.75" thickBot="1">
      <c r="A23" s="117" t="s">
        <v>25</v>
      </c>
      <c r="B23" s="73">
        <v>4943</v>
      </c>
      <c r="C23" s="73">
        <v>2574</v>
      </c>
      <c r="D23" s="73">
        <v>0</v>
      </c>
      <c r="E23" s="73">
        <v>0</v>
      </c>
      <c r="F23" s="73">
        <v>1033</v>
      </c>
      <c r="G23" s="73">
        <v>0</v>
      </c>
      <c r="H23" s="185"/>
      <c r="I23" s="74">
        <v>20.898239935261987</v>
      </c>
      <c r="J23" s="74">
        <v>0</v>
      </c>
      <c r="K23" s="73">
        <v>40</v>
      </c>
      <c r="L23" s="73">
        <v>0</v>
      </c>
    </row>
    <row r="24" spans="1:14" ht="15.75" thickBot="1">
      <c r="A24" s="184" t="s">
        <v>26</v>
      </c>
      <c r="B24" s="186">
        <f t="shared" ref="B24:G24" si="1">SUM(B20:B23)</f>
        <v>322295</v>
      </c>
      <c r="C24" s="186">
        <f t="shared" si="1"/>
        <v>201607</v>
      </c>
      <c r="D24" s="186">
        <f t="shared" si="1"/>
        <v>120038</v>
      </c>
      <c r="E24" s="186">
        <f t="shared" si="1"/>
        <v>1386841</v>
      </c>
      <c r="F24" s="186">
        <f t="shared" si="1"/>
        <v>185893</v>
      </c>
      <c r="G24" s="186">
        <f t="shared" si="1"/>
        <v>178872</v>
      </c>
      <c r="H24" s="187">
        <f>E24/D24</f>
        <v>11.55334977257202</v>
      </c>
      <c r="I24" s="187">
        <f>F24/B24*100</f>
        <v>57.677903783800552</v>
      </c>
      <c r="J24" s="187">
        <f>G24/F24*100</f>
        <v>96.223096082154797</v>
      </c>
      <c r="K24" s="188">
        <f>(SUM(K4:K19)+K21+K22+K23)/19</f>
        <v>34.315789473684212</v>
      </c>
      <c r="L24" s="189">
        <f>(SUM(L4:L19)+L21+L22+L23)/17</f>
        <v>21.941176470588236</v>
      </c>
    </row>
    <row r="25" spans="1:14">
      <c r="K25" s="191"/>
      <c r="N25" s="192"/>
    </row>
    <row r="26" spans="1:14" ht="22.5" customHeight="1" thickBot="1">
      <c r="A26" s="340" t="s">
        <v>316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</row>
    <row r="27" spans="1:14" ht="145.5" customHeight="1" thickBot="1">
      <c r="A27" s="120" t="s">
        <v>163</v>
      </c>
      <c r="B27" s="120" t="s">
        <v>237</v>
      </c>
      <c r="C27" s="120" t="s">
        <v>236</v>
      </c>
      <c r="D27" s="120" t="s">
        <v>235</v>
      </c>
      <c r="E27" s="120" t="s">
        <v>234</v>
      </c>
      <c r="F27" s="120" t="s">
        <v>233</v>
      </c>
      <c r="G27" s="120" t="s">
        <v>232</v>
      </c>
      <c r="H27" s="120" t="s">
        <v>231</v>
      </c>
      <c r="I27" s="120" t="s">
        <v>230</v>
      </c>
      <c r="J27" s="120" t="s">
        <v>229</v>
      </c>
      <c r="K27" s="120" t="s">
        <v>228</v>
      </c>
      <c r="L27" s="120" t="s">
        <v>227</v>
      </c>
    </row>
    <row r="28" spans="1:14" ht="12.75" customHeight="1" thickTop="1" thickBot="1">
      <c r="A28" s="164">
        <v>1</v>
      </c>
      <c r="B28" s="164">
        <v>2</v>
      </c>
      <c r="C28" s="164">
        <v>3</v>
      </c>
      <c r="D28" s="164">
        <v>4</v>
      </c>
      <c r="E28" s="164">
        <v>5</v>
      </c>
      <c r="F28" s="164">
        <v>6</v>
      </c>
      <c r="G28" s="164">
        <v>7</v>
      </c>
      <c r="H28" s="164">
        <v>8</v>
      </c>
      <c r="I28" s="164">
        <v>9</v>
      </c>
      <c r="J28" s="164">
        <v>10</v>
      </c>
      <c r="K28" s="164">
        <v>11</v>
      </c>
      <c r="L28" s="164">
        <v>12</v>
      </c>
    </row>
    <row r="29" spans="1:14" ht="15.75" thickTop="1">
      <c r="A29" s="117" t="s">
        <v>90</v>
      </c>
      <c r="B29" s="73">
        <v>4020</v>
      </c>
      <c r="C29" s="73">
        <v>3691</v>
      </c>
      <c r="D29" s="73">
        <v>1929</v>
      </c>
      <c r="E29" s="73">
        <v>6310</v>
      </c>
      <c r="F29" s="73">
        <v>3335</v>
      </c>
      <c r="G29" s="73">
        <v>3115</v>
      </c>
      <c r="H29" s="74">
        <v>3.2711249351995852</v>
      </c>
      <c r="I29" s="74">
        <v>82.960199004975124</v>
      </c>
      <c r="J29" s="74">
        <v>93.403298350824599</v>
      </c>
      <c r="K29" s="73">
        <v>7</v>
      </c>
      <c r="L29" s="73">
        <v>22</v>
      </c>
    </row>
    <row r="30" spans="1:14">
      <c r="A30" s="117" t="s">
        <v>91</v>
      </c>
      <c r="B30" s="73">
        <v>28487</v>
      </c>
      <c r="C30" s="73">
        <v>17814</v>
      </c>
      <c r="D30" s="73">
        <v>10624</v>
      </c>
      <c r="E30" s="73">
        <v>164221</v>
      </c>
      <c r="F30" s="73">
        <v>13642</v>
      </c>
      <c r="G30" s="73">
        <v>13584</v>
      </c>
      <c r="H30" s="74">
        <v>15.457548945783133</v>
      </c>
      <c r="I30" s="74">
        <v>47.888510548671327</v>
      </c>
      <c r="J30" s="74">
        <v>99.574842398475298</v>
      </c>
      <c r="K30" s="73">
        <v>40</v>
      </c>
      <c r="L30" s="73">
        <v>22</v>
      </c>
    </row>
    <row r="31" spans="1:14">
      <c r="A31" s="117" t="s">
        <v>92</v>
      </c>
      <c r="B31" s="73">
        <v>11148</v>
      </c>
      <c r="C31" s="73">
        <v>6084</v>
      </c>
      <c r="D31" s="73">
        <v>4664</v>
      </c>
      <c r="E31" s="73">
        <v>103840</v>
      </c>
      <c r="F31" s="73">
        <v>6820</v>
      </c>
      <c r="G31" s="73">
        <v>5726</v>
      </c>
      <c r="H31" s="74">
        <v>22.264150943396228</v>
      </c>
      <c r="I31" s="74">
        <v>61.176892716182273</v>
      </c>
      <c r="J31" s="74">
        <v>83.958944281524921</v>
      </c>
      <c r="K31" s="73">
        <v>40</v>
      </c>
      <c r="L31" s="73">
        <v>22</v>
      </c>
    </row>
    <row r="32" spans="1:14">
      <c r="A32" s="117" t="s">
        <v>93</v>
      </c>
      <c r="B32" s="73">
        <v>9444</v>
      </c>
      <c r="C32" s="73">
        <v>6707</v>
      </c>
      <c r="D32" s="73">
        <v>5121</v>
      </c>
      <c r="E32" s="73">
        <v>92513</v>
      </c>
      <c r="F32" s="73">
        <v>7241</v>
      </c>
      <c r="G32" s="73">
        <v>6878</v>
      </c>
      <c r="H32" s="76">
        <v>18.065416910759616</v>
      </c>
      <c r="I32" s="74">
        <v>76.673019906819135</v>
      </c>
      <c r="J32" s="74">
        <v>94.986880265156742</v>
      </c>
      <c r="K32" s="73">
        <v>40</v>
      </c>
      <c r="L32" s="73">
        <v>22</v>
      </c>
    </row>
    <row r="33" spans="1:12">
      <c r="A33" s="117" t="s">
        <v>94</v>
      </c>
      <c r="B33" s="73">
        <v>25394</v>
      </c>
      <c r="C33" s="73">
        <v>20581</v>
      </c>
      <c r="D33" s="73">
        <v>13826</v>
      </c>
      <c r="E33" s="73">
        <v>192588</v>
      </c>
      <c r="F33" s="73">
        <v>13826</v>
      </c>
      <c r="G33" s="73">
        <v>10940</v>
      </c>
      <c r="H33" s="76">
        <v>13.929408361058874</v>
      </c>
      <c r="I33" s="74">
        <v>54.445932109947236</v>
      </c>
      <c r="J33" s="76">
        <v>79.126283813105744</v>
      </c>
      <c r="K33" s="73">
        <v>35</v>
      </c>
      <c r="L33" s="73">
        <v>22</v>
      </c>
    </row>
    <row r="34" spans="1:12">
      <c r="A34" s="117" t="s">
        <v>95</v>
      </c>
      <c r="B34" s="73">
        <v>36475</v>
      </c>
      <c r="C34" s="73">
        <v>24237</v>
      </c>
      <c r="D34" s="73">
        <v>4360</v>
      </c>
      <c r="E34" s="73">
        <v>22781</v>
      </c>
      <c r="F34" s="73">
        <v>16674</v>
      </c>
      <c r="G34" s="73">
        <v>16146</v>
      </c>
      <c r="H34" s="74">
        <v>5.2249999999999996</v>
      </c>
      <c r="I34" s="74">
        <v>45.713502398903358</v>
      </c>
      <c r="J34" s="74">
        <v>96.833393306944942</v>
      </c>
      <c r="K34" s="73">
        <v>40</v>
      </c>
      <c r="L34" s="73">
        <v>22</v>
      </c>
    </row>
    <row r="35" spans="1:12">
      <c r="A35" s="117" t="s">
        <v>96</v>
      </c>
      <c r="B35" s="73">
        <v>14320</v>
      </c>
      <c r="C35" s="73">
        <v>9379</v>
      </c>
      <c r="D35" s="73">
        <v>1049</v>
      </c>
      <c r="E35" s="73">
        <v>3315</v>
      </c>
      <c r="F35" s="73">
        <v>1254</v>
      </c>
      <c r="G35" s="73">
        <v>562</v>
      </c>
      <c r="H35" s="74">
        <v>3.1601525262154433</v>
      </c>
      <c r="I35" s="74">
        <v>8.7569832402234642</v>
      </c>
      <c r="J35" s="74">
        <v>44.816586921850082</v>
      </c>
      <c r="K35" s="73">
        <v>40</v>
      </c>
      <c r="L35" s="73">
        <v>22</v>
      </c>
    </row>
    <row r="36" spans="1:12">
      <c r="A36" s="117" t="s">
        <v>97</v>
      </c>
      <c r="B36" s="73">
        <v>9094</v>
      </c>
      <c r="C36" s="73">
        <v>6692</v>
      </c>
      <c r="D36" s="73">
        <v>0</v>
      </c>
      <c r="E36" s="73">
        <v>0</v>
      </c>
      <c r="F36" s="73">
        <v>0</v>
      </c>
      <c r="G36" s="73">
        <v>0</v>
      </c>
      <c r="H36" s="193"/>
      <c r="I36" s="74">
        <v>0</v>
      </c>
      <c r="J36" s="185"/>
      <c r="K36" s="73">
        <v>40</v>
      </c>
      <c r="L36" s="73">
        <v>22</v>
      </c>
    </row>
    <row r="37" spans="1:12">
      <c r="A37" s="117" t="s">
        <v>98</v>
      </c>
      <c r="B37" s="73">
        <v>34770</v>
      </c>
      <c r="C37" s="73">
        <v>23590</v>
      </c>
      <c r="D37" s="73">
        <v>12060</v>
      </c>
      <c r="E37" s="73">
        <v>215575</v>
      </c>
      <c r="F37" s="73">
        <v>13201</v>
      </c>
      <c r="G37" s="73">
        <v>13197</v>
      </c>
      <c r="H37" s="74">
        <v>17.875207296849087</v>
      </c>
      <c r="I37" s="74">
        <v>37.966637906241012</v>
      </c>
      <c r="J37" s="74">
        <v>99.969699265207183</v>
      </c>
      <c r="K37" s="73">
        <v>37</v>
      </c>
      <c r="L37" s="73">
        <v>21</v>
      </c>
    </row>
    <row r="38" spans="1:12">
      <c r="A38" s="117" t="s">
        <v>99</v>
      </c>
      <c r="B38" s="73">
        <v>15327</v>
      </c>
      <c r="C38" s="73">
        <v>9570</v>
      </c>
      <c r="D38" s="73">
        <v>8730</v>
      </c>
      <c r="E38" s="73">
        <v>117779</v>
      </c>
      <c r="F38" s="73">
        <v>14441</v>
      </c>
      <c r="G38" s="73">
        <v>13759</v>
      </c>
      <c r="H38" s="74">
        <v>13.491294387170676</v>
      </c>
      <c r="I38" s="74">
        <v>94.21935147125987</v>
      </c>
      <c r="J38" s="74">
        <v>95.277335364586932</v>
      </c>
      <c r="K38" s="73">
        <v>40</v>
      </c>
      <c r="L38" s="73">
        <v>22</v>
      </c>
    </row>
    <row r="39" spans="1:12">
      <c r="A39" s="117" t="s">
        <v>100</v>
      </c>
      <c r="B39" s="73">
        <v>23818</v>
      </c>
      <c r="C39" s="73">
        <v>15284</v>
      </c>
      <c r="D39" s="73">
        <v>11500</v>
      </c>
      <c r="E39" s="73">
        <v>279450</v>
      </c>
      <c r="F39" s="73">
        <v>13880</v>
      </c>
      <c r="G39" s="73">
        <v>11960</v>
      </c>
      <c r="H39" s="76">
        <v>24.3</v>
      </c>
      <c r="I39" s="74">
        <v>58.275254009572599</v>
      </c>
      <c r="J39" s="74">
        <v>86.1671469740634</v>
      </c>
      <c r="K39" s="73">
        <v>40</v>
      </c>
      <c r="L39" s="73">
        <v>22</v>
      </c>
    </row>
    <row r="40" spans="1:12">
      <c r="A40" s="117" t="s">
        <v>101</v>
      </c>
      <c r="B40" s="73">
        <v>17418</v>
      </c>
      <c r="C40" s="73">
        <v>13852</v>
      </c>
      <c r="D40" s="73">
        <v>10542</v>
      </c>
      <c r="E40" s="73">
        <v>147588</v>
      </c>
      <c r="F40" s="73">
        <v>15002</v>
      </c>
      <c r="G40" s="73">
        <v>14236</v>
      </c>
      <c r="H40" s="74">
        <v>14</v>
      </c>
      <c r="I40" s="74">
        <v>86.129291537489948</v>
      </c>
      <c r="J40" s="74">
        <v>94.89401413144914</v>
      </c>
      <c r="K40" s="73">
        <v>40</v>
      </c>
      <c r="L40" s="73">
        <v>22</v>
      </c>
    </row>
    <row r="41" spans="1:12">
      <c r="A41" s="117" t="s">
        <v>102</v>
      </c>
      <c r="B41" s="73">
        <v>19503</v>
      </c>
      <c r="C41" s="73">
        <v>13884</v>
      </c>
      <c r="D41" s="73">
        <v>6000</v>
      </c>
      <c r="E41" s="73">
        <v>34500</v>
      </c>
      <c r="F41" s="73">
        <v>6000</v>
      </c>
      <c r="G41" s="73">
        <v>6000</v>
      </c>
      <c r="H41" s="74">
        <v>5.75</v>
      </c>
      <c r="I41" s="74">
        <v>30.764497769573911</v>
      </c>
      <c r="J41" s="74">
        <v>100</v>
      </c>
      <c r="K41" s="73">
        <v>35</v>
      </c>
      <c r="L41" s="73">
        <v>22</v>
      </c>
    </row>
    <row r="42" spans="1:12">
      <c r="A42" s="117" t="s">
        <v>103</v>
      </c>
      <c r="B42" s="73">
        <v>3597</v>
      </c>
      <c r="C42" s="73">
        <v>2478</v>
      </c>
      <c r="D42" s="73">
        <v>0</v>
      </c>
      <c r="E42" s="73">
        <v>0</v>
      </c>
      <c r="F42" s="73">
        <v>0</v>
      </c>
      <c r="G42" s="73">
        <v>0</v>
      </c>
      <c r="H42" s="185"/>
      <c r="I42" s="74">
        <v>0</v>
      </c>
      <c r="J42" s="185"/>
      <c r="K42" s="73">
        <v>5</v>
      </c>
      <c r="L42" s="185"/>
    </row>
    <row r="43" spans="1:12">
      <c r="A43" s="117" t="s">
        <v>160</v>
      </c>
      <c r="B43" s="73">
        <v>11187</v>
      </c>
      <c r="C43" s="73">
        <v>7554</v>
      </c>
      <c r="D43" s="73">
        <v>4259</v>
      </c>
      <c r="E43" s="73">
        <v>91517</v>
      </c>
      <c r="F43" s="73">
        <v>4259</v>
      </c>
      <c r="G43" s="73">
        <v>4259</v>
      </c>
      <c r="H43" s="74">
        <v>21.487907959614933</v>
      </c>
      <c r="I43" s="74">
        <v>38.070975239116834</v>
      </c>
      <c r="J43" s="74">
        <v>100</v>
      </c>
      <c r="K43" s="73">
        <v>40</v>
      </c>
      <c r="L43" s="73">
        <v>22</v>
      </c>
    </row>
    <row r="44" spans="1:12" ht="15.75" thickBot="1">
      <c r="A44" s="117" t="s">
        <v>105</v>
      </c>
      <c r="B44" s="73">
        <v>34685</v>
      </c>
      <c r="C44" s="73">
        <v>20481</v>
      </c>
      <c r="D44" s="73">
        <v>12183</v>
      </c>
      <c r="E44" s="73">
        <v>222776</v>
      </c>
      <c r="F44" s="73">
        <v>21579</v>
      </c>
      <c r="G44" s="73">
        <v>21375</v>
      </c>
      <c r="H44" s="76">
        <v>18.285808093244686</v>
      </c>
      <c r="I44" s="74">
        <v>62.214213637018887</v>
      </c>
      <c r="J44" s="76">
        <v>99.054636452106209</v>
      </c>
      <c r="K44" s="73">
        <v>33</v>
      </c>
      <c r="L44" s="73">
        <v>22</v>
      </c>
    </row>
    <row r="45" spans="1:12" ht="15.75" thickBot="1">
      <c r="A45" s="184" t="s">
        <v>238</v>
      </c>
      <c r="B45" s="7">
        <f t="shared" ref="B45:G45" si="2">SUM(B29:B44)</f>
        <v>298687</v>
      </c>
      <c r="C45" s="7">
        <f t="shared" si="2"/>
        <v>201878</v>
      </c>
      <c r="D45" s="7">
        <f t="shared" si="2"/>
        <v>106847</v>
      </c>
      <c r="E45" s="7">
        <f t="shared" si="2"/>
        <v>1694753</v>
      </c>
      <c r="F45" s="7">
        <f t="shared" si="2"/>
        <v>151154</v>
      </c>
      <c r="G45" s="7">
        <f t="shared" si="2"/>
        <v>141737</v>
      </c>
      <c r="H45" s="85">
        <f>E45/D45</f>
        <v>15.861493537488185</v>
      </c>
      <c r="I45" s="85">
        <f>F45/B45*100</f>
        <v>50.606152929320658</v>
      </c>
      <c r="J45" s="85">
        <f>G45/F45*100</f>
        <v>93.76993000516029</v>
      </c>
      <c r="K45" s="30">
        <f>SUM(K29:K44)/16</f>
        <v>34.5</v>
      </c>
      <c r="L45" s="57">
        <f>SUM(L29:L44)/15</f>
        <v>21.933333333333334</v>
      </c>
    </row>
    <row r="46" spans="1:12">
      <c r="A46" s="117" t="s">
        <v>24</v>
      </c>
      <c r="B46" s="73">
        <v>14311</v>
      </c>
      <c r="C46" s="73">
        <v>9300</v>
      </c>
      <c r="D46" s="73">
        <v>0</v>
      </c>
      <c r="E46" s="73">
        <v>0</v>
      </c>
      <c r="F46" s="73">
        <v>0</v>
      </c>
      <c r="G46" s="73">
        <v>0</v>
      </c>
      <c r="H46" s="185"/>
      <c r="I46" s="74">
        <v>0</v>
      </c>
      <c r="J46" s="185"/>
      <c r="K46" s="73">
        <v>20</v>
      </c>
      <c r="L46" s="73">
        <v>0</v>
      </c>
    </row>
    <row r="47" spans="1:12">
      <c r="A47" s="117" t="s">
        <v>23</v>
      </c>
      <c r="B47" s="73">
        <v>6085</v>
      </c>
      <c r="C47" s="73">
        <v>3982</v>
      </c>
      <c r="D47" s="73">
        <v>3567</v>
      </c>
      <c r="E47" s="73">
        <v>7960</v>
      </c>
      <c r="F47" s="73">
        <v>5987</v>
      </c>
      <c r="G47" s="73">
        <v>1479</v>
      </c>
      <c r="H47" s="74">
        <v>2.2315671432576396</v>
      </c>
      <c r="I47" s="74">
        <v>98.389482333607219</v>
      </c>
      <c r="J47" s="74">
        <v>24.703524302655754</v>
      </c>
      <c r="K47" s="73">
        <v>40</v>
      </c>
      <c r="L47" s="73">
        <v>22</v>
      </c>
    </row>
    <row r="48" spans="1:12" ht="15.75" thickBot="1">
      <c r="A48" s="117" t="s">
        <v>25</v>
      </c>
      <c r="B48" s="73">
        <v>7719</v>
      </c>
      <c r="C48" s="73">
        <v>4186</v>
      </c>
      <c r="D48" s="73">
        <v>0</v>
      </c>
      <c r="E48" s="73">
        <v>0</v>
      </c>
      <c r="F48" s="73">
        <v>3705</v>
      </c>
      <c r="G48" s="73">
        <v>0</v>
      </c>
      <c r="H48" s="185"/>
      <c r="I48" s="74">
        <v>47.998445394481152</v>
      </c>
      <c r="J48" s="74">
        <v>0</v>
      </c>
      <c r="K48" s="73">
        <v>40</v>
      </c>
      <c r="L48" s="73">
        <v>0</v>
      </c>
    </row>
    <row r="49" spans="1:13" ht="15.75" thickBot="1">
      <c r="A49" s="184" t="s">
        <v>26</v>
      </c>
      <c r="B49" s="186">
        <f t="shared" ref="B49:G49" si="3">SUM(B45:B48)</f>
        <v>326802</v>
      </c>
      <c r="C49" s="186">
        <f t="shared" si="3"/>
        <v>219346</v>
      </c>
      <c r="D49" s="186">
        <f t="shared" si="3"/>
        <v>110414</v>
      </c>
      <c r="E49" s="186">
        <f t="shared" si="3"/>
        <v>1702713</v>
      </c>
      <c r="F49" s="186">
        <f t="shared" si="3"/>
        <v>160846</v>
      </c>
      <c r="G49" s="186">
        <f t="shared" si="3"/>
        <v>143216</v>
      </c>
      <c r="H49" s="187">
        <f>E49/D49</f>
        <v>15.421169416921767</v>
      </c>
      <c r="I49" s="187">
        <f>F49/B49*100</f>
        <v>49.218181039283728</v>
      </c>
      <c r="J49" s="187">
        <f>G49/F49*100</f>
        <v>89.039205202491829</v>
      </c>
      <c r="K49" s="188">
        <f>(SUM(K29:K44)+K46+K47+K48)/19</f>
        <v>34.315789473684212</v>
      </c>
      <c r="L49" s="189">
        <v>21.9</v>
      </c>
    </row>
    <row r="51" spans="1:13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</row>
    <row r="52" spans="1:13" ht="21.75" customHeight="1" thickBot="1">
      <c r="A52" s="394" t="s">
        <v>317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6"/>
      <c r="M52" s="138"/>
    </row>
    <row r="53" spans="1:13" ht="145.5" customHeight="1" thickBot="1">
      <c r="A53" s="120" t="s">
        <v>163</v>
      </c>
      <c r="B53" s="120" t="s">
        <v>237</v>
      </c>
      <c r="C53" s="120" t="s">
        <v>236</v>
      </c>
      <c r="D53" s="120" t="s">
        <v>235</v>
      </c>
      <c r="E53" s="120" t="s">
        <v>234</v>
      </c>
      <c r="F53" s="120" t="s">
        <v>233</v>
      </c>
      <c r="G53" s="120" t="s">
        <v>232</v>
      </c>
      <c r="H53" s="120" t="s">
        <v>231</v>
      </c>
      <c r="I53" s="120" t="s">
        <v>230</v>
      </c>
      <c r="J53" s="120" t="s">
        <v>229</v>
      </c>
      <c r="K53" s="120" t="s">
        <v>228</v>
      </c>
      <c r="L53" s="120" t="s">
        <v>227</v>
      </c>
    </row>
    <row r="54" spans="1:13" ht="12.75" customHeight="1" thickTop="1" thickBot="1">
      <c r="A54" s="164">
        <v>1</v>
      </c>
      <c r="B54" s="164">
        <v>2</v>
      </c>
      <c r="C54" s="164">
        <v>3</v>
      </c>
      <c r="D54" s="164">
        <v>4</v>
      </c>
      <c r="E54" s="164">
        <v>5</v>
      </c>
      <c r="F54" s="164">
        <v>6</v>
      </c>
      <c r="G54" s="164">
        <v>7</v>
      </c>
      <c r="H54" s="164">
        <v>8</v>
      </c>
      <c r="I54" s="164">
        <v>9</v>
      </c>
      <c r="J54" s="164">
        <v>10</v>
      </c>
      <c r="K54" s="164">
        <v>11</v>
      </c>
      <c r="L54" s="164">
        <v>12</v>
      </c>
    </row>
    <row r="55" spans="1:13" ht="15.75" thickTop="1">
      <c r="A55" s="117" t="s">
        <v>90</v>
      </c>
      <c r="B55" s="73">
        <v>3919</v>
      </c>
      <c r="C55" s="73">
        <v>2688</v>
      </c>
      <c r="D55" s="73">
        <v>1107</v>
      </c>
      <c r="E55" s="73">
        <v>8230</v>
      </c>
      <c r="F55" s="73">
        <v>2292</v>
      </c>
      <c r="G55" s="73">
        <v>2208</v>
      </c>
      <c r="H55" s="74">
        <v>7.4345076784101174</v>
      </c>
      <c r="I55" s="74">
        <v>58.484307221229905</v>
      </c>
      <c r="J55" s="74">
        <v>96.33507853403141</v>
      </c>
      <c r="K55" s="73">
        <v>7</v>
      </c>
      <c r="L55" s="73">
        <v>22</v>
      </c>
    </row>
    <row r="56" spans="1:13">
      <c r="A56" s="117" t="s">
        <v>91</v>
      </c>
      <c r="B56" s="73">
        <v>23467</v>
      </c>
      <c r="C56" s="73">
        <v>15948</v>
      </c>
      <c r="D56" s="73">
        <v>1978</v>
      </c>
      <c r="E56" s="73">
        <v>22843</v>
      </c>
      <c r="F56" s="73">
        <v>5853</v>
      </c>
      <c r="G56" s="73">
        <v>5773</v>
      </c>
      <c r="H56" s="76">
        <v>11.548533872598584</v>
      </c>
      <c r="I56" s="74">
        <v>24.941407082285764</v>
      </c>
      <c r="J56" s="76">
        <v>98.633179566034514</v>
      </c>
      <c r="K56" s="73">
        <v>40</v>
      </c>
      <c r="L56" s="73">
        <v>22</v>
      </c>
    </row>
    <row r="57" spans="1:13">
      <c r="A57" s="117" t="s">
        <v>92</v>
      </c>
      <c r="B57" s="73">
        <v>16378</v>
      </c>
      <c r="C57" s="73">
        <v>8861</v>
      </c>
      <c r="D57" s="73">
        <v>0</v>
      </c>
      <c r="E57" s="73">
        <v>0</v>
      </c>
      <c r="F57" s="73">
        <v>0</v>
      </c>
      <c r="G57" s="73">
        <v>0</v>
      </c>
      <c r="H57" s="185"/>
      <c r="I57" s="74">
        <v>0</v>
      </c>
      <c r="J57" s="185"/>
      <c r="K57" s="73">
        <v>40</v>
      </c>
      <c r="L57" s="185"/>
    </row>
    <row r="58" spans="1:13">
      <c r="A58" s="117" t="s">
        <v>93</v>
      </c>
      <c r="B58" s="73">
        <v>8580</v>
      </c>
      <c r="C58" s="73">
        <v>5135</v>
      </c>
      <c r="D58" s="73">
        <v>3913</v>
      </c>
      <c r="E58" s="73">
        <v>39130</v>
      </c>
      <c r="F58" s="73">
        <v>7846</v>
      </c>
      <c r="G58" s="73">
        <v>7846</v>
      </c>
      <c r="H58" s="74">
        <v>10</v>
      </c>
      <c r="I58" s="74">
        <v>91.445221445221449</v>
      </c>
      <c r="J58" s="74">
        <v>100</v>
      </c>
      <c r="K58" s="73">
        <v>40</v>
      </c>
      <c r="L58" s="73">
        <v>22</v>
      </c>
    </row>
    <row r="59" spans="1:13">
      <c r="A59" s="117" t="s">
        <v>94</v>
      </c>
      <c r="B59" s="73">
        <v>32786</v>
      </c>
      <c r="C59" s="73">
        <v>21763</v>
      </c>
      <c r="D59" s="73">
        <v>559</v>
      </c>
      <c r="E59" s="73">
        <v>909</v>
      </c>
      <c r="F59" s="73">
        <v>559</v>
      </c>
      <c r="G59" s="73">
        <v>559</v>
      </c>
      <c r="H59" s="76">
        <v>1.6261180679785332</v>
      </c>
      <c r="I59" s="74">
        <v>1.704996034892942</v>
      </c>
      <c r="J59" s="76">
        <v>100</v>
      </c>
      <c r="K59" s="73">
        <v>35</v>
      </c>
      <c r="L59" s="73">
        <v>22</v>
      </c>
    </row>
    <row r="60" spans="1:13">
      <c r="A60" s="117" t="s">
        <v>95</v>
      </c>
      <c r="B60" s="73">
        <v>15327</v>
      </c>
      <c r="C60" s="73">
        <v>9100</v>
      </c>
      <c r="D60" s="73">
        <v>0</v>
      </c>
      <c r="E60" s="73">
        <v>0</v>
      </c>
      <c r="F60" s="73">
        <v>0</v>
      </c>
      <c r="G60" s="73">
        <v>0</v>
      </c>
      <c r="H60" s="193"/>
      <c r="I60" s="74">
        <v>0</v>
      </c>
      <c r="J60" s="193"/>
      <c r="K60" s="73">
        <v>40</v>
      </c>
      <c r="L60" s="73">
        <v>22</v>
      </c>
    </row>
    <row r="61" spans="1:13">
      <c r="A61" s="117" t="s">
        <v>96</v>
      </c>
      <c r="B61" s="73">
        <v>12575</v>
      </c>
      <c r="C61" s="73">
        <v>7531</v>
      </c>
      <c r="D61" s="73">
        <v>2404</v>
      </c>
      <c r="E61" s="73">
        <v>5717</v>
      </c>
      <c r="F61" s="73">
        <v>2949</v>
      </c>
      <c r="G61" s="73">
        <v>2949</v>
      </c>
      <c r="H61" s="74">
        <v>2.3781198003327786</v>
      </c>
      <c r="I61" s="74">
        <v>23.451292246520875</v>
      </c>
      <c r="J61" s="74">
        <v>100</v>
      </c>
      <c r="K61" s="73">
        <v>40</v>
      </c>
      <c r="L61" s="73">
        <v>22</v>
      </c>
    </row>
    <row r="62" spans="1:13">
      <c r="A62" s="117" t="s">
        <v>97</v>
      </c>
      <c r="B62" s="73">
        <v>9966</v>
      </c>
      <c r="C62" s="73">
        <v>6559</v>
      </c>
      <c r="D62" s="73">
        <v>1283</v>
      </c>
      <c r="E62" s="73">
        <v>13230</v>
      </c>
      <c r="F62" s="73">
        <v>1283</v>
      </c>
      <c r="G62" s="73">
        <v>1283</v>
      </c>
      <c r="H62" s="74">
        <v>10.311769290724863</v>
      </c>
      <c r="I62" s="74">
        <v>12.873770820790689</v>
      </c>
      <c r="J62" s="74">
        <v>100</v>
      </c>
      <c r="K62" s="73">
        <v>40</v>
      </c>
      <c r="L62" s="73">
        <v>22</v>
      </c>
    </row>
    <row r="63" spans="1:13">
      <c r="A63" s="117" t="s">
        <v>98</v>
      </c>
      <c r="B63" s="73">
        <v>36671</v>
      </c>
      <c r="C63" s="73">
        <v>24800</v>
      </c>
      <c r="D63" s="73">
        <v>766</v>
      </c>
      <c r="E63" s="73">
        <v>5431</v>
      </c>
      <c r="F63" s="73">
        <v>834</v>
      </c>
      <c r="G63" s="73">
        <v>834</v>
      </c>
      <c r="H63" s="74">
        <v>7.0900783289817229</v>
      </c>
      <c r="I63" s="74">
        <v>2.2742766763927897</v>
      </c>
      <c r="J63" s="74">
        <v>100</v>
      </c>
      <c r="K63" s="73">
        <v>37</v>
      </c>
      <c r="L63" s="73">
        <v>21</v>
      </c>
    </row>
    <row r="64" spans="1:13">
      <c r="A64" s="117" t="s">
        <v>99</v>
      </c>
      <c r="B64" s="73">
        <v>12849</v>
      </c>
      <c r="C64" s="73">
        <v>7804</v>
      </c>
      <c r="D64" s="73">
        <v>0</v>
      </c>
      <c r="E64" s="73">
        <v>0</v>
      </c>
      <c r="F64" s="73">
        <v>0</v>
      </c>
      <c r="G64" s="73">
        <v>0</v>
      </c>
      <c r="H64" s="193"/>
      <c r="I64" s="74">
        <v>0</v>
      </c>
      <c r="J64" s="193"/>
      <c r="K64" s="73">
        <v>0</v>
      </c>
      <c r="L64" s="73">
        <v>0</v>
      </c>
    </row>
    <row r="65" spans="1:13">
      <c r="A65" s="117" t="s">
        <v>100</v>
      </c>
      <c r="B65" s="73">
        <v>32120</v>
      </c>
      <c r="C65" s="73">
        <v>20103</v>
      </c>
      <c r="D65" s="73">
        <v>9341</v>
      </c>
      <c r="E65" s="73">
        <v>52472</v>
      </c>
      <c r="F65" s="73">
        <v>9341</v>
      </c>
      <c r="G65" s="73">
        <v>9144</v>
      </c>
      <c r="H65" s="74">
        <v>5.6173857188737824</v>
      </c>
      <c r="I65" s="74">
        <v>29.081569115815693</v>
      </c>
      <c r="J65" s="74">
        <v>97.891018092281342</v>
      </c>
      <c r="K65" s="73">
        <v>40</v>
      </c>
      <c r="L65" s="73">
        <v>22</v>
      </c>
    </row>
    <row r="66" spans="1:13">
      <c r="A66" s="117" t="s">
        <v>101</v>
      </c>
      <c r="B66" s="73">
        <v>21487</v>
      </c>
      <c r="C66" s="73">
        <v>6841</v>
      </c>
      <c r="D66" s="73">
        <v>0</v>
      </c>
      <c r="E66" s="73">
        <v>0</v>
      </c>
      <c r="F66" s="73">
        <v>0</v>
      </c>
      <c r="G66" s="73">
        <v>0</v>
      </c>
      <c r="H66" s="185"/>
      <c r="I66" s="74">
        <v>0</v>
      </c>
      <c r="J66" s="185"/>
      <c r="K66" s="73">
        <v>40</v>
      </c>
      <c r="L66" s="73">
        <v>22</v>
      </c>
    </row>
    <row r="67" spans="1:13">
      <c r="A67" s="117" t="s">
        <v>102</v>
      </c>
      <c r="B67" s="73">
        <v>8496</v>
      </c>
      <c r="C67" s="73">
        <v>5988</v>
      </c>
      <c r="D67" s="73">
        <v>0</v>
      </c>
      <c r="E67" s="73">
        <v>0</v>
      </c>
      <c r="F67" s="73">
        <v>0</v>
      </c>
      <c r="G67" s="73">
        <v>0</v>
      </c>
      <c r="H67" s="185"/>
      <c r="I67" s="74">
        <v>0</v>
      </c>
      <c r="J67" s="185"/>
      <c r="K67" s="73">
        <v>0</v>
      </c>
      <c r="L67" s="73">
        <v>0</v>
      </c>
    </row>
    <row r="68" spans="1:13">
      <c r="A68" s="117" t="s">
        <v>103</v>
      </c>
      <c r="B68" s="73">
        <v>3531</v>
      </c>
      <c r="C68" s="73">
        <v>2287</v>
      </c>
      <c r="D68" s="73">
        <v>0</v>
      </c>
      <c r="E68" s="73">
        <v>0</v>
      </c>
      <c r="F68" s="73">
        <v>0</v>
      </c>
      <c r="G68" s="73">
        <v>0</v>
      </c>
      <c r="H68" s="185"/>
      <c r="I68" s="74">
        <v>0</v>
      </c>
      <c r="J68" s="185"/>
      <c r="K68" s="185"/>
      <c r="L68" s="185"/>
    </row>
    <row r="69" spans="1:13">
      <c r="A69" s="117" t="s">
        <v>160</v>
      </c>
      <c r="B69" s="73">
        <v>14714</v>
      </c>
      <c r="C69" s="73">
        <v>11595</v>
      </c>
      <c r="D69" s="73">
        <v>1199</v>
      </c>
      <c r="E69" s="73">
        <v>2905</v>
      </c>
      <c r="F69" s="73">
        <v>1199</v>
      </c>
      <c r="G69" s="73">
        <v>1199</v>
      </c>
      <c r="H69" s="76">
        <v>2.4228523769808175</v>
      </c>
      <c r="I69" s="74">
        <v>8.148701916542068</v>
      </c>
      <c r="J69" s="76">
        <v>100</v>
      </c>
      <c r="K69" s="73">
        <v>40</v>
      </c>
      <c r="L69" s="73">
        <v>22</v>
      </c>
    </row>
    <row r="70" spans="1:13" ht="15.75" thickBot="1">
      <c r="A70" s="117" t="s">
        <v>105</v>
      </c>
      <c r="B70" s="73">
        <v>46826</v>
      </c>
      <c r="C70" s="73">
        <v>26456</v>
      </c>
      <c r="D70" s="73">
        <v>15236</v>
      </c>
      <c r="E70" s="73">
        <v>22535</v>
      </c>
      <c r="F70" s="73">
        <v>41568</v>
      </c>
      <c r="G70" s="73">
        <v>41496</v>
      </c>
      <c r="H70" s="76">
        <v>1.4790627461275925</v>
      </c>
      <c r="I70" s="74">
        <v>88.771195489685212</v>
      </c>
      <c r="J70" s="76">
        <v>99.826789838337177</v>
      </c>
      <c r="K70" s="73">
        <v>33</v>
      </c>
      <c r="L70" s="73">
        <v>22</v>
      </c>
    </row>
    <row r="71" spans="1:13" ht="15.75" thickBot="1">
      <c r="A71" s="184" t="s">
        <v>238</v>
      </c>
      <c r="B71" s="7">
        <f t="shared" ref="B71:G71" si="4">SUM(B55:B70)</f>
        <v>299692</v>
      </c>
      <c r="C71" s="7">
        <f t="shared" si="4"/>
        <v>183459</v>
      </c>
      <c r="D71" s="7">
        <f t="shared" si="4"/>
        <v>37786</v>
      </c>
      <c r="E71" s="7">
        <f t="shared" si="4"/>
        <v>173402</v>
      </c>
      <c r="F71" s="7">
        <f t="shared" si="4"/>
        <v>73724</v>
      </c>
      <c r="G71" s="7">
        <f t="shared" si="4"/>
        <v>73291</v>
      </c>
      <c r="H71" s="85">
        <f>E71/D71</f>
        <v>4.5890541470385857</v>
      </c>
      <c r="I71" s="85">
        <f>F71/B71*100</f>
        <v>24.599922587189514</v>
      </c>
      <c r="J71" s="85">
        <f>G71/F71*100</f>
        <v>99.412674298735823</v>
      </c>
      <c r="K71" s="30">
        <f>SUM(K55:K70)/13</f>
        <v>36.307692307692307</v>
      </c>
      <c r="L71" s="57">
        <f>SUM(L55:L70)/12</f>
        <v>21.916666666666668</v>
      </c>
    </row>
    <row r="72" spans="1:13">
      <c r="A72" s="117" t="s">
        <v>24</v>
      </c>
      <c r="B72" s="73">
        <v>23856</v>
      </c>
      <c r="C72" s="73">
        <v>9575</v>
      </c>
      <c r="D72" s="73">
        <v>0</v>
      </c>
      <c r="E72" s="73">
        <v>0</v>
      </c>
      <c r="F72" s="73">
        <v>0</v>
      </c>
      <c r="G72" s="73">
        <v>0</v>
      </c>
      <c r="H72" s="185"/>
      <c r="I72" s="74">
        <v>0</v>
      </c>
      <c r="J72" s="185"/>
      <c r="K72" s="73">
        <v>20</v>
      </c>
      <c r="L72" s="73">
        <v>0</v>
      </c>
    </row>
    <row r="73" spans="1:13">
      <c r="A73" s="117" t="s">
        <v>23</v>
      </c>
      <c r="B73" s="73">
        <v>3908</v>
      </c>
      <c r="C73" s="73">
        <v>2182</v>
      </c>
      <c r="D73" s="73">
        <v>0</v>
      </c>
      <c r="E73" s="73">
        <v>0</v>
      </c>
      <c r="F73" s="73">
        <v>0</v>
      </c>
      <c r="G73" s="73">
        <v>0</v>
      </c>
      <c r="H73" s="185"/>
      <c r="I73" s="74">
        <v>0</v>
      </c>
      <c r="J73" s="185"/>
      <c r="K73" s="73">
        <v>40</v>
      </c>
      <c r="L73" s="73">
        <v>22</v>
      </c>
    </row>
    <row r="74" spans="1:13" ht="15.75" thickBot="1">
      <c r="A74" s="117" t="s">
        <v>25</v>
      </c>
      <c r="B74" s="73">
        <v>7432</v>
      </c>
      <c r="C74" s="73">
        <v>4771</v>
      </c>
      <c r="D74" s="73">
        <v>0</v>
      </c>
      <c r="E74" s="73">
        <v>0</v>
      </c>
      <c r="F74" s="73">
        <v>3344</v>
      </c>
      <c r="G74" s="73">
        <v>0</v>
      </c>
      <c r="H74" s="193"/>
      <c r="I74" s="74">
        <v>44.994617868675995</v>
      </c>
      <c r="J74" s="76">
        <v>0</v>
      </c>
      <c r="K74" s="73">
        <v>40</v>
      </c>
      <c r="L74" s="73">
        <v>0</v>
      </c>
    </row>
    <row r="75" spans="1:13" ht="15.75" thickBot="1">
      <c r="A75" s="184" t="s">
        <v>26</v>
      </c>
      <c r="B75" s="186">
        <f t="shared" ref="B75:G75" si="5">SUM(B71:B74)</f>
        <v>334888</v>
      </c>
      <c r="C75" s="186">
        <f t="shared" si="5"/>
        <v>199987</v>
      </c>
      <c r="D75" s="186">
        <f t="shared" si="5"/>
        <v>37786</v>
      </c>
      <c r="E75" s="186">
        <f t="shared" si="5"/>
        <v>173402</v>
      </c>
      <c r="F75" s="186">
        <f t="shared" si="5"/>
        <v>77068</v>
      </c>
      <c r="G75" s="186">
        <f t="shared" si="5"/>
        <v>73291</v>
      </c>
      <c r="H75" s="187">
        <f>E75/D75</f>
        <v>4.5890541470385857</v>
      </c>
      <c r="I75" s="187">
        <f>F75/B75*100</f>
        <v>23.013067055254293</v>
      </c>
      <c r="J75" s="187">
        <f>G75/F75*100</f>
        <v>95.099133232989047</v>
      </c>
      <c r="K75" s="188">
        <f>(SUM(K55:K70)+K72+K73+K74)/16</f>
        <v>35.75</v>
      </c>
      <c r="L75" s="189">
        <f>(SUM(L55:L70)+L72+L73+L74)/13</f>
        <v>21.923076923076923</v>
      </c>
    </row>
    <row r="77" spans="1:13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</row>
    <row r="78" spans="1:13" ht="22.5" customHeight="1" thickBot="1">
      <c r="A78" s="394" t="s">
        <v>329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6"/>
    </row>
    <row r="79" spans="1:13" ht="145.5" customHeight="1" thickBot="1">
      <c r="A79" s="120" t="s">
        <v>163</v>
      </c>
      <c r="B79" s="120" t="s">
        <v>237</v>
      </c>
      <c r="C79" s="120" t="s">
        <v>236</v>
      </c>
      <c r="D79" s="120" t="s">
        <v>235</v>
      </c>
      <c r="E79" s="120" t="s">
        <v>234</v>
      </c>
      <c r="F79" s="120" t="s">
        <v>233</v>
      </c>
      <c r="G79" s="120" t="s">
        <v>232</v>
      </c>
      <c r="H79" s="120" t="s">
        <v>231</v>
      </c>
      <c r="I79" s="120" t="s">
        <v>230</v>
      </c>
      <c r="J79" s="120" t="s">
        <v>229</v>
      </c>
      <c r="K79" s="120" t="s">
        <v>228</v>
      </c>
      <c r="L79" s="120" t="s">
        <v>227</v>
      </c>
      <c r="M79" s="138"/>
    </row>
    <row r="80" spans="1:13" ht="12.75" customHeight="1" thickTop="1" thickBot="1">
      <c r="A80" s="164">
        <v>1</v>
      </c>
      <c r="B80" s="164">
        <v>2</v>
      </c>
      <c r="C80" s="164">
        <v>3</v>
      </c>
      <c r="D80" s="164">
        <v>4</v>
      </c>
      <c r="E80" s="164">
        <v>5</v>
      </c>
      <c r="F80" s="164">
        <v>6</v>
      </c>
      <c r="G80" s="164">
        <v>7</v>
      </c>
      <c r="H80" s="164">
        <v>8</v>
      </c>
      <c r="I80" s="164">
        <v>9</v>
      </c>
      <c r="J80" s="164">
        <v>10</v>
      </c>
      <c r="K80" s="164">
        <v>11</v>
      </c>
      <c r="L80" s="164">
        <v>12</v>
      </c>
      <c r="M80" s="138"/>
    </row>
    <row r="81" spans="1:12" ht="15.75" thickTop="1">
      <c r="A81" s="117" t="s">
        <v>90</v>
      </c>
      <c r="B81" s="73">
        <v>3283</v>
      </c>
      <c r="C81" s="73">
        <v>1468</v>
      </c>
      <c r="D81" s="73">
        <v>1468</v>
      </c>
      <c r="E81" s="73">
        <v>14680</v>
      </c>
      <c r="F81" s="73">
        <v>3001</v>
      </c>
      <c r="G81" s="73">
        <v>2900</v>
      </c>
      <c r="H81" s="76">
        <v>10</v>
      </c>
      <c r="I81" s="74">
        <v>91.410295461468166</v>
      </c>
      <c r="J81" s="76">
        <v>96.634455181606128</v>
      </c>
      <c r="K81" s="73">
        <v>14</v>
      </c>
      <c r="L81" s="75">
        <v>22</v>
      </c>
    </row>
    <row r="82" spans="1:12">
      <c r="A82" s="117" t="s">
        <v>91</v>
      </c>
      <c r="B82" s="73">
        <v>8563</v>
      </c>
      <c r="C82" s="73">
        <v>5803</v>
      </c>
      <c r="D82" s="73">
        <v>2106</v>
      </c>
      <c r="E82" s="73">
        <v>9179</v>
      </c>
      <c r="F82" s="73">
        <v>3653</v>
      </c>
      <c r="G82" s="73">
        <v>3419</v>
      </c>
      <c r="H82" s="76">
        <v>4.3584995251661915</v>
      </c>
      <c r="I82" s="74">
        <v>42.660282611234379</v>
      </c>
      <c r="J82" s="76">
        <v>93.594306049822066</v>
      </c>
      <c r="K82" s="73">
        <v>40</v>
      </c>
      <c r="L82" s="73">
        <v>22</v>
      </c>
    </row>
    <row r="83" spans="1:12">
      <c r="A83" s="117" t="s">
        <v>92</v>
      </c>
      <c r="B83" s="73">
        <v>8928</v>
      </c>
      <c r="C83" s="73">
        <v>5745</v>
      </c>
      <c r="D83" s="73">
        <v>0</v>
      </c>
      <c r="E83" s="73">
        <v>0</v>
      </c>
      <c r="F83" s="73">
        <v>0</v>
      </c>
      <c r="G83" s="73">
        <v>0</v>
      </c>
      <c r="H83" s="193"/>
      <c r="I83" s="74">
        <v>0</v>
      </c>
      <c r="J83" s="193"/>
      <c r="K83" s="75">
        <v>40</v>
      </c>
      <c r="L83" s="193"/>
    </row>
    <row r="84" spans="1:12">
      <c r="A84" s="117" t="s">
        <v>93</v>
      </c>
      <c r="B84" s="73">
        <v>5668</v>
      </c>
      <c r="C84" s="73">
        <v>3606</v>
      </c>
      <c r="D84" s="73">
        <v>2502</v>
      </c>
      <c r="E84" s="73">
        <v>18357</v>
      </c>
      <c r="F84" s="73">
        <v>5096</v>
      </c>
      <c r="G84" s="73">
        <v>3610</v>
      </c>
      <c r="H84" s="74">
        <v>7.3369304556354917</v>
      </c>
      <c r="I84" s="74">
        <v>89.908256880733944</v>
      </c>
      <c r="J84" s="74">
        <v>70.839874411302986</v>
      </c>
      <c r="K84" s="73">
        <v>16</v>
      </c>
      <c r="L84" s="73">
        <v>22</v>
      </c>
    </row>
    <row r="85" spans="1:12">
      <c r="A85" s="117" t="s">
        <v>94</v>
      </c>
      <c r="B85" s="73">
        <v>14024</v>
      </c>
      <c r="C85" s="73">
        <v>10015</v>
      </c>
      <c r="D85" s="73">
        <v>0</v>
      </c>
      <c r="E85" s="73">
        <v>0</v>
      </c>
      <c r="F85" s="73">
        <v>0</v>
      </c>
      <c r="G85" s="73">
        <v>0</v>
      </c>
      <c r="H85" s="185"/>
      <c r="I85" s="74">
        <v>0</v>
      </c>
      <c r="J85" s="185"/>
      <c r="K85" s="73">
        <v>35</v>
      </c>
      <c r="L85" s="73">
        <v>22</v>
      </c>
    </row>
    <row r="86" spans="1:12">
      <c r="A86" s="117" t="s">
        <v>95</v>
      </c>
      <c r="B86" s="73">
        <v>10434</v>
      </c>
      <c r="C86" s="73">
        <v>4558</v>
      </c>
      <c r="D86" s="73">
        <v>4294</v>
      </c>
      <c r="E86" s="73">
        <v>8588</v>
      </c>
      <c r="F86" s="73">
        <v>7434</v>
      </c>
      <c r="G86" s="73">
        <v>7100</v>
      </c>
      <c r="H86" s="74">
        <v>2</v>
      </c>
      <c r="I86" s="74">
        <v>71.24784358826912</v>
      </c>
      <c r="J86" s="74">
        <v>95.507129405434483</v>
      </c>
      <c r="K86" s="73">
        <v>40</v>
      </c>
      <c r="L86" s="73">
        <v>22</v>
      </c>
    </row>
    <row r="87" spans="1:12">
      <c r="A87" s="117" t="s">
        <v>96</v>
      </c>
      <c r="B87" s="73">
        <v>10756</v>
      </c>
      <c r="C87" s="73">
        <v>3923</v>
      </c>
      <c r="D87" s="73">
        <v>2630</v>
      </c>
      <c r="E87" s="73">
        <v>17864</v>
      </c>
      <c r="F87" s="73">
        <v>9259</v>
      </c>
      <c r="G87" s="73">
        <v>9259</v>
      </c>
      <c r="H87" s="76">
        <v>6.7923954372623578</v>
      </c>
      <c r="I87" s="74">
        <v>86.082186686500563</v>
      </c>
      <c r="J87" s="76">
        <v>100</v>
      </c>
      <c r="K87" s="73">
        <v>40</v>
      </c>
      <c r="L87" s="73">
        <v>22</v>
      </c>
    </row>
    <row r="88" spans="1:12">
      <c r="A88" s="117" t="s">
        <v>97</v>
      </c>
      <c r="B88" s="73">
        <v>8682</v>
      </c>
      <c r="C88" s="73">
        <v>5858</v>
      </c>
      <c r="D88" s="73">
        <v>2274</v>
      </c>
      <c r="E88" s="73">
        <v>19638</v>
      </c>
      <c r="F88" s="73">
        <v>5163</v>
      </c>
      <c r="G88" s="73">
        <v>4750</v>
      </c>
      <c r="H88" s="74">
        <v>8.635883905013193</v>
      </c>
      <c r="I88" s="74">
        <v>59.467864547339325</v>
      </c>
      <c r="J88" s="74">
        <v>92.000774743366264</v>
      </c>
      <c r="K88" s="73">
        <v>40</v>
      </c>
      <c r="L88" s="185"/>
    </row>
    <row r="89" spans="1:12">
      <c r="A89" s="117" t="s">
        <v>98</v>
      </c>
      <c r="B89" s="73">
        <v>14005</v>
      </c>
      <c r="C89" s="73">
        <v>10959</v>
      </c>
      <c r="D89" s="73">
        <v>3827</v>
      </c>
      <c r="E89" s="73">
        <v>77838</v>
      </c>
      <c r="F89" s="73">
        <v>6813</v>
      </c>
      <c r="G89" s="73">
        <v>6540</v>
      </c>
      <c r="H89" s="76">
        <v>20.339169061928402</v>
      </c>
      <c r="I89" s="74">
        <v>48.646911817208135</v>
      </c>
      <c r="J89" s="76">
        <v>95.992954645530602</v>
      </c>
      <c r="K89" s="73">
        <v>37</v>
      </c>
      <c r="L89" s="75">
        <v>21</v>
      </c>
    </row>
    <row r="90" spans="1:12">
      <c r="A90" s="117" t="s">
        <v>99</v>
      </c>
      <c r="B90" s="73">
        <v>5806</v>
      </c>
      <c r="C90" s="73">
        <v>2652</v>
      </c>
      <c r="D90" s="73">
        <v>2550</v>
      </c>
      <c r="E90" s="73">
        <v>50074</v>
      </c>
      <c r="F90" s="73">
        <v>5655</v>
      </c>
      <c r="G90" s="73">
        <v>5405</v>
      </c>
      <c r="H90" s="74">
        <v>19.636862745098039</v>
      </c>
      <c r="I90" s="74">
        <v>97.399242163279368</v>
      </c>
      <c r="J90" s="74">
        <v>95.579133510167992</v>
      </c>
      <c r="K90" s="73">
        <v>40</v>
      </c>
      <c r="L90" s="73">
        <v>22</v>
      </c>
    </row>
    <row r="91" spans="1:12">
      <c r="A91" s="117" t="s">
        <v>100</v>
      </c>
      <c r="B91" s="73">
        <v>11345</v>
      </c>
      <c r="C91" s="73">
        <v>4692</v>
      </c>
      <c r="D91" s="73">
        <v>4409</v>
      </c>
      <c r="E91" s="73">
        <v>79060</v>
      </c>
      <c r="F91" s="73">
        <v>11198</v>
      </c>
      <c r="G91" s="73">
        <v>4404</v>
      </c>
      <c r="H91" s="74">
        <v>17.931503742345203</v>
      </c>
      <c r="I91" s="74">
        <v>98.704275011018069</v>
      </c>
      <c r="J91" s="74">
        <v>39.328451509198068</v>
      </c>
      <c r="K91" s="73">
        <v>40</v>
      </c>
      <c r="L91" s="73">
        <v>22</v>
      </c>
    </row>
    <row r="92" spans="1:12">
      <c r="A92" s="117" t="s">
        <v>101</v>
      </c>
      <c r="B92" s="73">
        <v>7654</v>
      </c>
      <c r="C92" s="73">
        <v>4928</v>
      </c>
      <c r="D92" s="73">
        <v>4682</v>
      </c>
      <c r="E92" s="73">
        <v>37771</v>
      </c>
      <c r="F92" s="73">
        <v>7318</v>
      </c>
      <c r="G92" s="73">
        <v>6651</v>
      </c>
      <c r="H92" s="74">
        <v>8.0672789406236642</v>
      </c>
      <c r="I92" s="74">
        <v>95.610138489678604</v>
      </c>
      <c r="J92" s="74">
        <v>90.885487838207155</v>
      </c>
      <c r="K92" s="73">
        <v>40</v>
      </c>
      <c r="L92" s="73">
        <v>22</v>
      </c>
    </row>
    <row r="93" spans="1:12">
      <c r="A93" s="117" t="s">
        <v>102</v>
      </c>
      <c r="B93" s="73">
        <v>2272</v>
      </c>
      <c r="C93" s="73">
        <v>1087</v>
      </c>
      <c r="D93" s="73">
        <v>800</v>
      </c>
      <c r="E93" s="73">
        <v>6200</v>
      </c>
      <c r="F93" s="73">
        <v>800</v>
      </c>
      <c r="G93" s="73">
        <v>750</v>
      </c>
      <c r="H93" s="76">
        <v>7.75</v>
      </c>
      <c r="I93" s="74">
        <v>35.2112676056338</v>
      </c>
      <c r="J93" s="76">
        <v>93.75</v>
      </c>
      <c r="K93" s="73">
        <v>0</v>
      </c>
      <c r="L93" s="75">
        <v>22</v>
      </c>
    </row>
    <row r="94" spans="1:12">
      <c r="A94" s="117" t="s">
        <v>103</v>
      </c>
      <c r="B94" s="73">
        <v>2364</v>
      </c>
      <c r="C94" s="73">
        <v>1339</v>
      </c>
      <c r="D94" s="73">
        <v>0</v>
      </c>
      <c r="E94" s="73">
        <v>0</v>
      </c>
      <c r="F94" s="73">
        <v>0</v>
      </c>
      <c r="G94" s="73">
        <v>0</v>
      </c>
      <c r="H94" s="185"/>
      <c r="I94" s="74">
        <v>0</v>
      </c>
      <c r="J94" s="185"/>
      <c r="K94" s="185"/>
      <c r="L94" s="185"/>
    </row>
    <row r="95" spans="1:12">
      <c r="A95" s="117" t="s">
        <v>160</v>
      </c>
      <c r="B95" s="73">
        <v>9739</v>
      </c>
      <c r="C95" s="73">
        <v>3113</v>
      </c>
      <c r="D95" s="73">
        <v>2099</v>
      </c>
      <c r="E95" s="73">
        <v>32269</v>
      </c>
      <c r="F95" s="73">
        <v>2099</v>
      </c>
      <c r="G95" s="73">
        <v>2099</v>
      </c>
      <c r="H95" s="74">
        <v>15.373511195807527</v>
      </c>
      <c r="I95" s="74">
        <v>21.552520792689187</v>
      </c>
      <c r="J95" s="74">
        <v>100</v>
      </c>
      <c r="K95" s="73">
        <v>40</v>
      </c>
      <c r="L95" s="73">
        <v>22</v>
      </c>
    </row>
    <row r="96" spans="1:12" ht="15.75" thickBot="1">
      <c r="A96" s="117" t="s">
        <v>105</v>
      </c>
      <c r="B96" s="73">
        <v>12408</v>
      </c>
      <c r="C96" s="73">
        <v>8781</v>
      </c>
      <c r="D96" s="73">
        <v>4390</v>
      </c>
      <c r="E96" s="73">
        <v>55071</v>
      </c>
      <c r="F96" s="73">
        <v>8561</v>
      </c>
      <c r="G96" s="73">
        <v>8472</v>
      </c>
      <c r="H96" s="74">
        <v>12.544646924829157</v>
      </c>
      <c r="I96" s="74">
        <v>68.995809155383625</v>
      </c>
      <c r="J96" s="74">
        <v>98.960401822217023</v>
      </c>
      <c r="K96" s="73">
        <v>33</v>
      </c>
      <c r="L96" s="73">
        <v>22</v>
      </c>
    </row>
    <row r="97" spans="1:12" ht="15.75" thickBot="1">
      <c r="A97" s="184" t="s">
        <v>238</v>
      </c>
      <c r="B97" s="7">
        <v>93128</v>
      </c>
      <c r="C97" s="7">
        <v>55501</v>
      </c>
      <c r="D97" s="7">
        <v>15609</v>
      </c>
      <c r="E97" s="7">
        <v>196807</v>
      </c>
      <c r="F97" s="7">
        <v>30004</v>
      </c>
      <c r="G97" s="7">
        <v>28141</v>
      </c>
      <c r="H97" s="85">
        <f>E97/D97</f>
        <v>12.608559164584534</v>
      </c>
      <c r="I97" s="85">
        <f>F97/B97*100</f>
        <v>32.218022506657498</v>
      </c>
      <c r="J97" s="85">
        <f>G97/F97*100</f>
        <v>93.790827889614718</v>
      </c>
      <c r="K97" s="30">
        <f>SUM(K82:K96)/14</f>
        <v>34.357142857142854</v>
      </c>
      <c r="L97" s="57">
        <v>21.9</v>
      </c>
    </row>
    <row r="98" spans="1:12">
      <c r="A98" s="117" t="s">
        <v>24</v>
      </c>
      <c r="B98" s="73">
        <v>10886</v>
      </c>
      <c r="C98" s="73">
        <v>5534</v>
      </c>
      <c r="D98" s="73">
        <v>0</v>
      </c>
      <c r="E98" s="73">
        <v>0</v>
      </c>
      <c r="F98" s="73">
        <v>0</v>
      </c>
      <c r="G98" s="73">
        <v>0</v>
      </c>
      <c r="H98" s="185"/>
      <c r="I98" s="74">
        <v>0</v>
      </c>
      <c r="J98" s="185"/>
      <c r="K98" s="73">
        <v>20</v>
      </c>
      <c r="L98" s="73">
        <v>0</v>
      </c>
    </row>
    <row r="99" spans="1:12">
      <c r="A99" s="117" t="s">
        <v>23</v>
      </c>
      <c r="B99" s="73">
        <v>2402</v>
      </c>
      <c r="C99" s="73">
        <v>1048</v>
      </c>
      <c r="D99" s="73">
        <v>980</v>
      </c>
      <c r="E99" s="73">
        <v>2940</v>
      </c>
      <c r="F99" s="73">
        <v>2402</v>
      </c>
      <c r="G99" s="73">
        <v>2305</v>
      </c>
      <c r="H99" s="76">
        <v>3</v>
      </c>
      <c r="I99" s="74">
        <v>100</v>
      </c>
      <c r="J99" s="76">
        <v>95.961698584512916</v>
      </c>
      <c r="K99" s="75">
        <v>0</v>
      </c>
      <c r="L99" s="75">
        <v>22</v>
      </c>
    </row>
    <row r="100" spans="1:12" ht="15.75" thickBot="1">
      <c r="A100" s="117" t="s">
        <v>25</v>
      </c>
      <c r="B100" s="73">
        <v>5061</v>
      </c>
      <c r="C100" s="73">
        <v>2558</v>
      </c>
      <c r="D100" s="73">
        <v>0</v>
      </c>
      <c r="E100" s="73">
        <v>0</v>
      </c>
      <c r="F100" s="73">
        <v>1721</v>
      </c>
      <c r="G100" s="73">
        <v>0</v>
      </c>
      <c r="H100" s="185"/>
      <c r="I100" s="74">
        <v>34.005137324639399</v>
      </c>
      <c r="J100" s="74">
        <v>0</v>
      </c>
      <c r="K100" s="73">
        <v>40</v>
      </c>
      <c r="L100" s="73">
        <v>0</v>
      </c>
    </row>
    <row r="101" spans="1:12" ht="15.75" thickBot="1">
      <c r="A101" s="184" t="s">
        <v>26</v>
      </c>
      <c r="B101" s="186">
        <f t="shared" ref="B101:G101" si="6">SUM(B97:B100)</f>
        <v>111477</v>
      </c>
      <c r="C101" s="186">
        <f t="shared" si="6"/>
        <v>64641</v>
      </c>
      <c r="D101" s="186">
        <f t="shared" si="6"/>
        <v>16589</v>
      </c>
      <c r="E101" s="186">
        <f t="shared" si="6"/>
        <v>199747</v>
      </c>
      <c r="F101" s="186">
        <f t="shared" si="6"/>
        <v>34127</v>
      </c>
      <c r="G101" s="186">
        <f t="shared" si="6"/>
        <v>30446</v>
      </c>
      <c r="H101" s="187">
        <f>E101/D101</f>
        <v>12.040930737235518</v>
      </c>
      <c r="I101" s="187">
        <f>F101/B101*100</f>
        <v>30.61348977816052</v>
      </c>
      <c r="J101" s="187">
        <f>G101/F101*100</f>
        <v>89.213818970316765</v>
      </c>
      <c r="K101" s="188">
        <f>(SUM(K82:K96)+K98+K99+K100)/16</f>
        <v>33.8125</v>
      </c>
      <c r="L101" s="189">
        <v>21.9</v>
      </c>
    </row>
    <row r="103" spans="1:12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</row>
    <row r="104" spans="1:12" ht="21" customHeight="1" thickBot="1">
      <c r="A104" s="394" t="s">
        <v>318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6"/>
    </row>
    <row r="105" spans="1:12" ht="145.5" customHeight="1" thickBot="1">
      <c r="A105" s="120" t="s">
        <v>163</v>
      </c>
      <c r="B105" s="120" t="s">
        <v>237</v>
      </c>
      <c r="C105" s="120" t="s">
        <v>236</v>
      </c>
      <c r="D105" s="120" t="s">
        <v>235</v>
      </c>
      <c r="E105" s="120" t="s">
        <v>234</v>
      </c>
      <c r="F105" s="120" t="s">
        <v>233</v>
      </c>
      <c r="G105" s="120" t="s">
        <v>232</v>
      </c>
      <c r="H105" s="120" t="s">
        <v>231</v>
      </c>
      <c r="I105" s="120" t="s">
        <v>230</v>
      </c>
      <c r="J105" s="120" t="s">
        <v>229</v>
      </c>
      <c r="K105" s="120" t="s">
        <v>228</v>
      </c>
      <c r="L105" s="120" t="s">
        <v>227</v>
      </c>
    </row>
    <row r="106" spans="1:12" ht="12.75" customHeight="1" thickTop="1" thickBot="1">
      <c r="A106" s="164">
        <v>1</v>
      </c>
      <c r="B106" s="164">
        <v>2</v>
      </c>
      <c r="C106" s="164">
        <v>3</v>
      </c>
      <c r="D106" s="164">
        <v>4</v>
      </c>
      <c r="E106" s="164">
        <v>5</v>
      </c>
      <c r="F106" s="164">
        <v>6</v>
      </c>
      <c r="G106" s="164">
        <v>7</v>
      </c>
      <c r="H106" s="164">
        <v>8</v>
      </c>
      <c r="I106" s="164">
        <v>9</v>
      </c>
      <c r="J106" s="164">
        <v>10</v>
      </c>
      <c r="K106" s="164">
        <v>11</v>
      </c>
      <c r="L106" s="164">
        <v>12</v>
      </c>
    </row>
    <row r="107" spans="1:12" ht="15.75" thickTop="1">
      <c r="A107" s="117" t="s">
        <v>96</v>
      </c>
      <c r="B107" s="73">
        <v>3972</v>
      </c>
      <c r="C107" s="73">
        <v>1290</v>
      </c>
      <c r="D107" s="73">
        <v>1146</v>
      </c>
      <c r="E107" s="73">
        <v>6990</v>
      </c>
      <c r="F107" s="73">
        <v>3367</v>
      </c>
      <c r="G107" s="73">
        <v>3307</v>
      </c>
      <c r="H107" s="74">
        <v>6.0994764397905756</v>
      </c>
      <c r="I107" s="74">
        <v>84.768378650553871</v>
      </c>
      <c r="J107" s="74">
        <v>98.217998217998215</v>
      </c>
      <c r="K107" s="185"/>
      <c r="L107" s="73">
        <v>22</v>
      </c>
    </row>
    <row r="108" spans="1:12" ht="15.75" thickBot="1">
      <c r="A108" s="117" t="s">
        <v>24</v>
      </c>
      <c r="B108" s="73">
        <v>3102</v>
      </c>
      <c r="C108" s="73">
        <v>1137</v>
      </c>
      <c r="D108" s="73">
        <v>0</v>
      </c>
      <c r="E108" s="73">
        <v>0</v>
      </c>
      <c r="F108" s="73">
        <v>0</v>
      </c>
      <c r="G108" s="73">
        <v>0</v>
      </c>
      <c r="H108" s="193"/>
      <c r="I108" s="74">
        <v>0</v>
      </c>
      <c r="J108" s="185"/>
      <c r="K108" s="73">
        <v>13</v>
      </c>
      <c r="L108" s="73">
        <v>0</v>
      </c>
    </row>
    <row r="109" spans="1:12" ht="15.75" thickBot="1">
      <c r="A109" s="184" t="s">
        <v>26</v>
      </c>
      <c r="B109" s="186">
        <f t="shared" ref="B109:G109" si="7">SUM(B107:B108)</f>
        <v>7074</v>
      </c>
      <c r="C109" s="186">
        <f t="shared" si="7"/>
        <v>2427</v>
      </c>
      <c r="D109" s="186">
        <f t="shared" si="7"/>
        <v>1146</v>
      </c>
      <c r="E109" s="186">
        <f t="shared" si="7"/>
        <v>6990</v>
      </c>
      <c r="F109" s="186">
        <f t="shared" si="7"/>
        <v>3367</v>
      </c>
      <c r="G109" s="186">
        <f t="shared" si="7"/>
        <v>3307</v>
      </c>
      <c r="H109" s="187">
        <f>E109/D109</f>
        <v>6.0994764397905756</v>
      </c>
      <c r="I109" s="187">
        <f>F109/B109*100</f>
        <v>47.596833474696069</v>
      </c>
      <c r="J109" s="187">
        <f>G109/F109*100</f>
        <v>98.217998217998215</v>
      </c>
      <c r="K109" s="187">
        <f>SUM(K107:K108)/1</f>
        <v>13</v>
      </c>
      <c r="L109" s="47">
        <f>SUM(L107:L108)/1</f>
        <v>22</v>
      </c>
    </row>
  </sheetData>
  <mergeCells count="5">
    <mergeCell ref="A1:L1"/>
    <mergeCell ref="A26:L26"/>
    <mergeCell ref="A52:L52"/>
    <mergeCell ref="A78:L78"/>
    <mergeCell ref="A104:L104"/>
  </mergeCells>
  <conditionalFormatting sqref="B14:L19 B21:L23">
    <cfRule type="cellIs" dxfId="4" priority="5" stopIfTrue="1" operator="equal">
      <formula>8</formula>
    </cfRule>
  </conditionalFormatting>
  <conditionalFormatting sqref="B107:L108 B93:G93 I93:L93 B94:L96 B81:L92 B98:L100">
    <cfRule type="cellIs" dxfId="3" priority="4" stopIfTrue="1" operator="equal">
      <formula>9</formula>
    </cfRule>
  </conditionalFormatting>
  <conditionalFormatting sqref="B93:G93 I93:L93 B94:L96 B81:L92 B98:L100">
    <cfRule type="cellIs" dxfId="2" priority="3" stopIfTrue="1" operator="equal">
      <formula>12</formula>
    </cfRule>
  </conditionalFormatting>
  <conditionalFormatting sqref="B46:L48 B29:L44">
    <cfRule type="cellIs" dxfId="1" priority="2" stopIfTrue="1" operator="equal">
      <formula>10</formula>
    </cfRule>
  </conditionalFormatting>
  <conditionalFormatting sqref="B72:L74 B55:L70 B46:L48 B29:L44">
    <cfRule type="cellIs" dxfId="0" priority="1" stopIfTrue="1" operator="equal">
      <formula>11</formula>
    </cfRule>
  </conditionalFormatting>
  <pageMargins left="0.45" right="0.45" top="0.75" bottom="0.5" header="0.3" footer="0.3"/>
  <pageSetup paperSize="9" scale="96" orientation="landscape" r:id="rId1"/>
  <rowBreaks count="4" manualBreakCount="4">
    <brk id="25" max="16383" man="1"/>
    <brk id="51" max="16383" man="1"/>
    <brk id="77" max="16383" man="1"/>
    <brk id="1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topLeftCell="A37" workbookViewId="0">
      <selection activeCell="B42" sqref="B42"/>
    </sheetView>
  </sheetViews>
  <sheetFormatPr defaultRowHeight="15"/>
  <cols>
    <col min="1" max="1" width="33.5703125" style="51" customWidth="1"/>
    <col min="2" max="2" width="15.140625" style="51" customWidth="1"/>
    <col min="3" max="3" width="19.85546875" style="51" customWidth="1"/>
    <col min="4" max="4" width="13.5703125" style="51" customWidth="1"/>
    <col min="5" max="5" width="19.140625" style="51" customWidth="1"/>
    <col min="6" max="6" width="16.28515625" style="51" customWidth="1"/>
    <col min="7" max="7" width="11.42578125" style="51" customWidth="1"/>
    <col min="8" max="16384" width="9.140625" style="51"/>
  </cols>
  <sheetData>
    <row r="1" spans="1:7" ht="28.5" customHeight="1" thickBot="1">
      <c r="A1" s="339" t="s">
        <v>365</v>
      </c>
      <c r="B1" s="339"/>
      <c r="C1" s="339"/>
      <c r="D1" s="339"/>
      <c r="E1" s="339"/>
      <c r="F1" s="339"/>
    </row>
    <row r="2" spans="1:7" ht="99" customHeight="1" thickBot="1">
      <c r="A2" s="266" t="s">
        <v>0</v>
      </c>
      <c r="B2" s="267" t="s">
        <v>259</v>
      </c>
      <c r="C2" s="267" t="s">
        <v>258</v>
      </c>
      <c r="D2" s="332" t="s">
        <v>257</v>
      </c>
      <c r="E2" s="332" t="s">
        <v>256</v>
      </c>
      <c r="F2" s="333" t="s">
        <v>366</v>
      </c>
    </row>
    <row r="3" spans="1:7" ht="12" customHeight="1" thickTop="1" thickBot="1">
      <c r="A3" s="330">
        <v>1</v>
      </c>
      <c r="B3" s="330">
        <v>2</v>
      </c>
      <c r="C3" s="330">
        <v>3</v>
      </c>
      <c r="D3" s="331">
        <v>4</v>
      </c>
      <c r="E3" s="331">
        <v>5</v>
      </c>
      <c r="F3" s="331">
        <v>6</v>
      </c>
    </row>
    <row r="4" spans="1:7" ht="15.75" thickTop="1">
      <c r="A4" s="4" t="s">
        <v>90</v>
      </c>
      <c r="B4" s="26" t="s">
        <v>252</v>
      </c>
      <c r="C4" s="198" t="s">
        <v>252</v>
      </c>
      <c r="D4" s="199">
        <v>0</v>
      </c>
      <c r="E4" s="200">
        <v>1</v>
      </c>
      <c r="F4" s="201">
        <v>0</v>
      </c>
      <c r="G4" s="138"/>
    </row>
    <row r="5" spans="1:7">
      <c r="A5" s="4" t="s">
        <v>91</v>
      </c>
      <c r="B5" s="26" t="s">
        <v>252</v>
      </c>
      <c r="C5" s="26" t="s">
        <v>252</v>
      </c>
      <c r="D5" s="54">
        <v>1</v>
      </c>
      <c r="E5" s="54">
        <v>4</v>
      </c>
      <c r="F5" s="202">
        <v>4.807692307692308E-3</v>
      </c>
    </row>
    <row r="6" spans="1:7">
      <c r="A6" s="4" t="s">
        <v>92</v>
      </c>
      <c r="B6" s="26" t="s">
        <v>252</v>
      </c>
      <c r="C6" s="26" t="s">
        <v>252</v>
      </c>
      <c r="D6" s="54">
        <v>0</v>
      </c>
      <c r="E6" s="54">
        <v>0</v>
      </c>
      <c r="F6" s="203">
        <v>0</v>
      </c>
    </row>
    <row r="7" spans="1:7">
      <c r="A7" s="4" t="s">
        <v>93</v>
      </c>
      <c r="B7" s="26" t="s">
        <v>252</v>
      </c>
      <c r="C7" s="26" t="s">
        <v>252</v>
      </c>
      <c r="D7" s="54">
        <v>2</v>
      </c>
      <c r="E7" s="54">
        <v>2</v>
      </c>
      <c r="F7" s="202">
        <v>1.9230769230769232E-2</v>
      </c>
    </row>
    <row r="8" spans="1:7">
      <c r="A8" s="4" t="s">
        <v>94</v>
      </c>
      <c r="B8" s="26" t="s">
        <v>254</v>
      </c>
      <c r="C8" s="26" t="s">
        <v>254</v>
      </c>
      <c r="D8" s="54">
        <v>1</v>
      </c>
      <c r="E8" s="54">
        <v>1</v>
      </c>
      <c r="F8" s="202">
        <v>1.9230769230769232E-2</v>
      </c>
    </row>
    <row r="9" spans="1:7">
      <c r="A9" s="4" t="s">
        <v>95</v>
      </c>
      <c r="B9" s="26" t="s">
        <v>252</v>
      </c>
      <c r="C9" s="26" t="s">
        <v>252</v>
      </c>
      <c r="D9" s="54">
        <v>76</v>
      </c>
      <c r="E9" s="54">
        <v>3</v>
      </c>
      <c r="F9" s="202">
        <v>0.49</v>
      </c>
    </row>
    <row r="10" spans="1:7">
      <c r="A10" s="4" t="s">
        <v>96</v>
      </c>
      <c r="B10" s="26" t="s">
        <v>252</v>
      </c>
      <c r="C10" s="26" t="s">
        <v>252</v>
      </c>
      <c r="D10" s="54">
        <v>1</v>
      </c>
      <c r="E10" s="54">
        <v>1</v>
      </c>
      <c r="F10" s="202">
        <v>0.02</v>
      </c>
    </row>
    <row r="11" spans="1:7">
      <c r="A11" s="4" t="s">
        <v>97</v>
      </c>
      <c r="B11" s="26" t="s">
        <v>252</v>
      </c>
      <c r="C11" s="26" t="s">
        <v>252</v>
      </c>
      <c r="D11" s="54">
        <v>1</v>
      </c>
      <c r="E11" s="54">
        <v>1</v>
      </c>
      <c r="F11" s="202">
        <v>0.02</v>
      </c>
    </row>
    <row r="12" spans="1:7">
      <c r="A12" s="4" t="s">
        <v>98</v>
      </c>
      <c r="B12" s="26" t="s">
        <v>252</v>
      </c>
      <c r="C12" s="26" t="s">
        <v>252</v>
      </c>
      <c r="D12" s="54">
        <v>7</v>
      </c>
      <c r="E12" s="54">
        <v>7</v>
      </c>
      <c r="F12" s="202">
        <v>0.02</v>
      </c>
    </row>
    <row r="13" spans="1:7">
      <c r="A13" s="4" t="s">
        <v>99</v>
      </c>
      <c r="B13" s="26" t="s">
        <v>252</v>
      </c>
      <c r="C13" s="26" t="s">
        <v>252</v>
      </c>
      <c r="D13" s="54">
        <v>1</v>
      </c>
      <c r="E13" s="54">
        <v>1</v>
      </c>
      <c r="F13" s="202">
        <v>0.02</v>
      </c>
    </row>
    <row r="14" spans="1:7">
      <c r="A14" s="4" t="s">
        <v>100</v>
      </c>
      <c r="B14" s="26" t="s">
        <v>252</v>
      </c>
      <c r="C14" s="26" t="s">
        <v>252</v>
      </c>
      <c r="D14" s="54">
        <v>1</v>
      </c>
      <c r="E14" s="54">
        <v>2</v>
      </c>
      <c r="F14" s="202">
        <v>9.6153846153846159E-3</v>
      </c>
    </row>
    <row r="15" spans="1:7">
      <c r="A15" s="4" t="s">
        <v>101</v>
      </c>
      <c r="B15" s="26" t="s">
        <v>252</v>
      </c>
      <c r="C15" s="26" t="s">
        <v>252</v>
      </c>
      <c r="D15" s="54">
        <v>1</v>
      </c>
      <c r="E15" s="54">
        <v>2</v>
      </c>
      <c r="F15" s="202">
        <v>0.01</v>
      </c>
    </row>
    <row r="16" spans="1:7">
      <c r="A16" s="4" t="s">
        <v>102</v>
      </c>
      <c r="B16" s="26" t="s">
        <v>252</v>
      </c>
      <c r="C16" s="26" t="s">
        <v>252</v>
      </c>
      <c r="D16" s="54">
        <v>46</v>
      </c>
      <c r="E16" s="54">
        <v>1</v>
      </c>
      <c r="F16" s="202">
        <v>0.88</v>
      </c>
    </row>
    <row r="17" spans="1:7">
      <c r="A17" s="4" t="s">
        <v>103</v>
      </c>
      <c r="B17" s="26" t="s">
        <v>252</v>
      </c>
      <c r="C17" s="26" t="s">
        <v>252</v>
      </c>
      <c r="D17" s="54">
        <v>0</v>
      </c>
      <c r="E17" s="54">
        <v>0</v>
      </c>
      <c r="F17" s="202">
        <v>0</v>
      </c>
    </row>
    <row r="18" spans="1:7">
      <c r="A18" s="4" t="s">
        <v>160</v>
      </c>
      <c r="B18" s="26" t="s">
        <v>252</v>
      </c>
      <c r="C18" s="26" t="s">
        <v>252</v>
      </c>
      <c r="D18" s="54">
        <v>36</v>
      </c>
      <c r="E18" s="54">
        <v>3</v>
      </c>
      <c r="F18" s="202">
        <v>0.23</v>
      </c>
    </row>
    <row r="19" spans="1:7">
      <c r="A19" s="4" t="s">
        <v>105</v>
      </c>
      <c r="B19" s="26" t="s">
        <v>252</v>
      </c>
      <c r="C19" s="26" t="s">
        <v>252</v>
      </c>
      <c r="D19" s="54">
        <v>1</v>
      </c>
      <c r="E19" s="54">
        <v>1</v>
      </c>
      <c r="F19" s="202">
        <v>0.02</v>
      </c>
    </row>
    <row r="20" spans="1:7">
      <c r="A20" s="4" t="s">
        <v>242</v>
      </c>
      <c r="B20" s="26" t="s">
        <v>252</v>
      </c>
      <c r="C20" s="26" t="s">
        <v>252</v>
      </c>
      <c r="D20" s="22"/>
      <c r="E20" s="22"/>
      <c r="F20" s="202"/>
    </row>
    <row r="21" spans="1:7">
      <c r="A21" s="4" t="s">
        <v>23</v>
      </c>
      <c r="B21" s="26" t="s">
        <v>252</v>
      </c>
      <c r="C21" s="26" t="s">
        <v>252</v>
      </c>
      <c r="D21" s="54">
        <v>2</v>
      </c>
      <c r="E21" s="54">
        <v>2</v>
      </c>
      <c r="F21" s="202">
        <v>1.9230769230769232E-2</v>
      </c>
    </row>
    <row r="22" spans="1:7">
      <c r="A22" s="4" t="s">
        <v>24</v>
      </c>
      <c r="B22" s="26" t="s">
        <v>252</v>
      </c>
      <c r="C22" s="26" t="s">
        <v>252</v>
      </c>
      <c r="D22" s="54">
        <v>1080</v>
      </c>
      <c r="E22" s="54">
        <v>66</v>
      </c>
      <c r="F22" s="202">
        <v>0.31</v>
      </c>
    </row>
    <row r="23" spans="1:7">
      <c r="A23" s="4" t="s">
        <v>25</v>
      </c>
      <c r="B23" s="26" t="s">
        <v>252</v>
      </c>
      <c r="C23" s="26" t="s">
        <v>252</v>
      </c>
      <c r="D23" s="54">
        <v>2</v>
      </c>
      <c r="E23" s="54">
        <v>2</v>
      </c>
      <c r="F23" s="202">
        <v>1.9230769230769232E-2</v>
      </c>
    </row>
    <row r="24" spans="1:7">
      <c r="A24" s="4" t="s">
        <v>241</v>
      </c>
      <c r="B24" s="26" t="s">
        <v>252</v>
      </c>
      <c r="C24" s="26" t="s">
        <v>252</v>
      </c>
      <c r="D24" s="22">
        <v>0</v>
      </c>
      <c r="E24" s="22">
        <v>1</v>
      </c>
      <c r="F24" s="204">
        <v>0</v>
      </c>
    </row>
    <row r="25" spans="1:7">
      <c r="A25" s="4" t="s">
        <v>255</v>
      </c>
      <c r="B25" s="26" t="s">
        <v>252</v>
      </c>
      <c r="C25" s="26" t="s">
        <v>252</v>
      </c>
      <c r="D25" s="54">
        <v>153</v>
      </c>
      <c r="E25" s="54">
        <v>3</v>
      </c>
      <c r="F25" s="202">
        <v>0.98</v>
      </c>
    </row>
    <row r="26" spans="1:7">
      <c r="A26" s="4" t="s">
        <v>190</v>
      </c>
      <c r="B26" s="26" t="s">
        <v>254</v>
      </c>
      <c r="C26" s="26" t="s">
        <v>254</v>
      </c>
      <c r="D26" s="22">
        <v>0</v>
      </c>
      <c r="E26" s="22">
        <v>0</v>
      </c>
      <c r="F26" s="205">
        <v>0</v>
      </c>
    </row>
    <row r="27" spans="1:7" ht="15.75" thickBot="1">
      <c r="A27" s="20" t="s">
        <v>253</v>
      </c>
      <c r="B27" s="206" t="s">
        <v>252</v>
      </c>
      <c r="C27" s="206" t="s">
        <v>252</v>
      </c>
      <c r="D27" s="207">
        <v>0</v>
      </c>
      <c r="E27" s="207">
        <v>0</v>
      </c>
      <c r="F27" s="208">
        <v>0</v>
      </c>
    </row>
    <row r="29" spans="1:7">
      <c r="A29" s="138"/>
      <c r="B29" s="138"/>
      <c r="C29" s="138"/>
      <c r="D29" s="138"/>
      <c r="E29" s="138"/>
      <c r="F29" s="138"/>
      <c r="G29" s="138"/>
    </row>
    <row r="30" spans="1:7" ht="30" customHeight="1" thickBot="1">
      <c r="A30" s="397" t="s">
        <v>358</v>
      </c>
      <c r="B30" s="397"/>
      <c r="C30" s="397"/>
      <c r="D30" s="397"/>
      <c r="E30" s="397"/>
      <c r="F30" s="397"/>
      <c r="G30" s="397"/>
    </row>
    <row r="31" spans="1:7" ht="156.75" customHeight="1" thickBot="1">
      <c r="A31" s="263" t="s">
        <v>0</v>
      </c>
      <c r="B31" s="264" t="s">
        <v>359</v>
      </c>
      <c r="C31" s="265" t="s">
        <v>360</v>
      </c>
      <c r="D31" s="265" t="s">
        <v>361</v>
      </c>
      <c r="E31" s="265" t="s">
        <v>362</v>
      </c>
      <c r="F31" s="265" t="s">
        <v>363</v>
      </c>
      <c r="G31" s="275" t="s">
        <v>364</v>
      </c>
    </row>
    <row r="32" spans="1:7" ht="11.25" customHeight="1" thickTop="1" thickBot="1">
      <c r="A32" s="248">
        <v>1</v>
      </c>
      <c r="B32" s="248">
        <v>2</v>
      </c>
      <c r="C32" s="248">
        <v>3</v>
      </c>
      <c r="D32" s="49">
        <v>4</v>
      </c>
      <c r="E32" s="49">
        <v>5</v>
      </c>
      <c r="F32" s="49">
        <v>6</v>
      </c>
      <c r="G32" s="274">
        <v>7</v>
      </c>
    </row>
    <row r="33" spans="1:7" ht="40.5" customHeight="1" thickTop="1" thickBot="1">
      <c r="A33" s="262" t="s">
        <v>242</v>
      </c>
      <c r="B33" s="276">
        <v>8</v>
      </c>
      <c r="C33" s="277">
        <v>65172</v>
      </c>
      <c r="D33" s="277">
        <v>10324786</v>
      </c>
      <c r="E33" s="277">
        <v>0.63</v>
      </c>
      <c r="F33" s="277">
        <v>754</v>
      </c>
      <c r="G33" s="277">
        <v>35</v>
      </c>
    </row>
    <row r="34" spans="1:7">
      <c r="A34" s="48"/>
      <c r="B34" s="48"/>
    </row>
    <row r="35" spans="1:7">
      <c r="A35" s="48"/>
      <c r="B35" s="48"/>
    </row>
    <row r="36" spans="1:7">
      <c r="A36" s="48"/>
      <c r="B36" s="48"/>
    </row>
    <row r="37" spans="1:7">
      <c r="A37" s="48"/>
      <c r="B37" s="48"/>
    </row>
    <row r="38" spans="1:7">
      <c r="A38" s="48"/>
      <c r="B38" s="48"/>
    </row>
    <row r="39" spans="1:7">
      <c r="A39" s="48"/>
      <c r="B39" s="48"/>
    </row>
    <row r="40" spans="1:7">
      <c r="A40" s="48"/>
      <c r="B40" s="48"/>
    </row>
    <row r="41" spans="1:7">
      <c r="A41" s="117"/>
      <c r="B41" s="117"/>
    </row>
    <row r="42" spans="1:7">
      <c r="A42" s="48"/>
      <c r="B42" s="48"/>
    </row>
    <row r="43" spans="1:7">
      <c r="A43" s="48"/>
      <c r="B43" s="48"/>
    </row>
    <row r="44" spans="1:7">
      <c r="A44" s="117"/>
      <c r="B44" s="117"/>
    </row>
    <row r="45" spans="1:7">
      <c r="A45" s="48"/>
      <c r="B45" s="48"/>
    </row>
    <row r="46" spans="1:7">
      <c r="A46" s="48"/>
      <c r="B46" s="48"/>
    </row>
    <row r="47" spans="1:7">
      <c r="A47" s="117"/>
      <c r="B47" s="117"/>
    </row>
    <row r="48" spans="1:7">
      <c r="A48" s="117"/>
      <c r="B48" s="117"/>
    </row>
    <row r="49" spans="1:2">
      <c r="A49" s="48"/>
      <c r="B49" s="48"/>
    </row>
    <row r="50" spans="1:2">
      <c r="A50" s="48"/>
      <c r="B50" s="48"/>
    </row>
    <row r="51" spans="1:2">
      <c r="A51" s="48"/>
      <c r="B51" s="48"/>
    </row>
    <row r="52" spans="1:2">
      <c r="A52" s="48"/>
      <c r="B52" s="48"/>
    </row>
  </sheetData>
  <mergeCells count="2">
    <mergeCell ref="A1:F1"/>
    <mergeCell ref="A30:G30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8"/>
  <sheetViews>
    <sheetView topLeftCell="A16" zoomScaleNormal="100" workbookViewId="0">
      <selection activeCell="C10" sqref="C10"/>
    </sheetView>
  </sheetViews>
  <sheetFormatPr defaultRowHeight="15"/>
  <cols>
    <col min="1" max="1" width="17.42578125" customWidth="1"/>
    <col min="2" max="2" width="12.7109375" customWidth="1"/>
    <col min="3" max="10" width="12.5703125" customWidth="1"/>
  </cols>
  <sheetData>
    <row r="1" spans="1:10" ht="21" customHeight="1" thickBot="1">
      <c r="A1" s="435" t="s">
        <v>336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ht="63.75" customHeight="1" thickBot="1">
      <c r="A2" s="120" t="s">
        <v>0</v>
      </c>
      <c r="B2" s="120" t="s">
        <v>251</v>
      </c>
      <c r="C2" s="120" t="s">
        <v>250</v>
      </c>
      <c r="D2" s="120" t="s">
        <v>249</v>
      </c>
      <c r="E2" s="120" t="s">
        <v>248</v>
      </c>
      <c r="F2" s="120" t="s">
        <v>247</v>
      </c>
      <c r="G2" s="120" t="s">
        <v>246</v>
      </c>
      <c r="H2" s="120" t="s">
        <v>245</v>
      </c>
      <c r="I2" s="120" t="s">
        <v>244</v>
      </c>
      <c r="J2" s="120" t="s">
        <v>243</v>
      </c>
    </row>
    <row r="3" spans="1:10" ht="12.75" customHeight="1" thickTop="1" thickBot="1">
      <c r="A3" s="164">
        <v>1</v>
      </c>
      <c r="B3" s="164">
        <v>2</v>
      </c>
      <c r="C3" s="164">
        <v>3</v>
      </c>
      <c r="D3" s="164">
        <v>4</v>
      </c>
      <c r="E3" s="164">
        <v>5</v>
      </c>
      <c r="F3" s="164">
        <v>6</v>
      </c>
      <c r="G3" s="164">
        <v>7</v>
      </c>
      <c r="H3" s="164">
        <v>8</v>
      </c>
      <c r="I3" s="164">
        <v>9</v>
      </c>
      <c r="J3" s="164">
        <v>10</v>
      </c>
    </row>
    <row r="4" spans="1:10" ht="15.75" thickTop="1">
      <c r="A4" s="117" t="s">
        <v>6</v>
      </c>
      <c r="B4" s="128">
        <v>0</v>
      </c>
      <c r="C4" s="128">
        <v>11</v>
      </c>
      <c r="D4" s="128">
        <v>1</v>
      </c>
      <c r="E4" s="128">
        <v>7</v>
      </c>
      <c r="F4" s="128">
        <v>16</v>
      </c>
      <c r="G4" s="128">
        <v>0</v>
      </c>
      <c r="H4" s="128">
        <v>0</v>
      </c>
      <c r="I4" s="128">
        <v>0</v>
      </c>
      <c r="J4" s="128">
        <f>SUM(B4:I4)</f>
        <v>35</v>
      </c>
    </row>
    <row r="5" spans="1:10">
      <c r="A5" s="117" t="s">
        <v>7</v>
      </c>
      <c r="B5" s="128">
        <v>0</v>
      </c>
      <c r="C5" s="128">
        <v>31</v>
      </c>
      <c r="D5" s="128">
        <v>3</v>
      </c>
      <c r="E5" s="128">
        <v>16</v>
      </c>
      <c r="F5" s="128">
        <v>4</v>
      </c>
      <c r="G5" s="128">
        <v>37</v>
      </c>
      <c r="H5" s="128">
        <v>11</v>
      </c>
      <c r="I5" s="128">
        <v>0</v>
      </c>
      <c r="J5" s="128">
        <f>SUM(B5:I5)</f>
        <v>102</v>
      </c>
    </row>
    <row r="6" spans="1:10">
      <c r="A6" s="117" t="s">
        <v>8</v>
      </c>
      <c r="B6" s="128">
        <v>2</v>
      </c>
      <c r="C6" s="128">
        <v>8</v>
      </c>
      <c r="D6" s="128">
        <v>0</v>
      </c>
      <c r="E6" s="128">
        <v>1</v>
      </c>
      <c r="F6" s="128">
        <v>4</v>
      </c>
      <c r="G6" s="128">
        <v>1</v>
      </c>
      <c r="H6" s="128">
        <v>0</v>
      </c>
      <c r="I6" s="128">
        <v>4</v>
      </c>
      <c r="J6" s="128">
        <f t="shared" ref="J6:J27" si="0">SUM(B6:I6)</f>
        <v>20</v>
      </c>
    </row>
    <row r="7" spans="1:10">
      <c r="A7" s="117" t="s">
        <v>9</v>
      </c>
      <c r="B7" s="128">
        <v>3</v>
      </c>
      <c r="C7" s="128">
        <v>7</v>
      </c>
      <c r="D7" s="128">
        <v>0</v>
      </c>
      <c r="E7" s="128">
        <v>4</v>
      </c>
      <c r="F7" s="128">
        <v>4</v>
      </c>
      <c r="G7" s="128">
        <v>3</v>
      </c>
      <c r="H7" s="128">
        <v>4</v>
      </c>
      <c r="I7" s="128">
        <v>0</v>
      </c>
      <c r="J7" s="128">
        <f t="shared" si="0"/>
        <v>25</v>
      </c>
    </row>
    <row r="8" spans="1:10">
      <c r="A8" s="117" t="s">
        <v>10</v>
      </c>
      <c r="B8" s="128">
        <v>2</v>
      </c>
      <c r="C8" s="128">
        <v>27</v>
      </c>
      <c r="D8" s="128">
        <v>1</v>
      </c>
      <c r="E8" s="128">
        <v>3</v>
      </c>
      <c r="F8" s="128">
        <v>1</v>
      </c>
      <c r="G8" s="128">
        <v>0</v>
      </c>
      <c r="H8" s="128">
        <v>0</v>
      </c>
      <c r="I8" s="128">
        <v>0</v>
      </c>
      <c r="J8" s="128">
        <f t="shared" si="0"/>
        <v>34</v>
      </c>
    </row>
    <row r="9" spans="1:10">
      <c r="A9" s="117" t="s">
        <v>11</v>
      </c>
      <c r="B9" s="128">
        <v>22</v>
      </c>
      <c r="C9" s="128">
        <v>41</v>
      </c>
      <c r="D9" s="128">
        <v>0</v>
      </c>
      <c r="E9" s="128">
        <v>9</v>
      </c>
      <c r="F9" s="128">
        <v>10</v>
      </c>
      <c r="G9" s="128">
        <v>0</v>
      </c>
      <c r="H9" s="128">
        <v>13</v>
      </c>
      <c r="I9" s="128">
        <v>8</v>
      </c>
      <c r="J9" s="128">
        <f t="shared" si="0"/>
        <v>103</v>
      </c>
    </row>
    <row r="10" spans="1:10">
      <c r="A10" s="117" t="s">
        <v>12</v>
      </c>
      <c r="B10" s="128">
        <v>3</v>
      </c>
      <c r="C10" s="128">
        <v>15</v>
      </c>
      <c r="D10" s="128">
        <v>1</v>
      </c>
      <c r="E10" s="128">
        <v>3</v>
      </c>
      <c r="F10" s="128">
        <v>2</v>
      </c>
      <c r="G10" s="128">
        <v>0</v>
      </c>
      <c r="H10" s="128">
        <v>3</v>
      </c>
      <c r="I10" s="128">
        <v>0</v>
      </c>
      <c r="J10" s="128">
        <f t="shared" si="0"/>
        <v>27</v>
      </c>
    </row>
    <row r="11" spans="1:10">
      <c r="A11" s="117" t="s">
        <v>13</v>
      </c>
      <c r="B11" s="128">
        <v>3</v>
      </c>
      <c r="C11" s="128">
        <v>4</v>
      </c>
      <c r="D11" s="128">
        <v>1</v>
      </c>
      <c r="E11" s="128">
        <v>4</v>
      </c>
      <c r="F11" s="128">
        <v>3</v>
      </c>
      <c r="G11" s="128">
        <v>0</v>
      </c>
      <c r="H11" s="128">
        <v>0</v>
      </c>
      <c r="I11" s="128">
        <v>1</v>
      </c>
      <c r="J11" s="128">
        <f t="shared" si="0"/>
        <v>16</v>
      </c>
    </row>
    <row r="12" spans="1:10">
      <c r="A12" s="117" t="s">
        <v>14</v>
      </c>
      <c r="B12" s="128">
        <v>2</v>
      </c>
      <c r="C12" s="128">
        <v>34</v>
      </c>
      <c r="D12" s="128">
        <v>0</v>
      </c>
      <c r="E12" s="128">
        <v>2</v>
      </c>
      <c r="F12" s="128">
        <v>3</v>
      </c>
      <c r="G12" s="128">
        <v>0</v>
      </c>
      <c r="H12" s="128">
        <v>13</v>
      </c>
      <c r="I12" s="128">
        <v>0</v>
      </c>
      <c r="J12" s="128">
        <f t="shared" si="0"/>
        <v>54</v>
      </c>
    </row>
    <row r="13" spans="1:10">
      <c r="A13" s="117" t="s">
        <v>15</v>
      </c>
      <c r="B13" s="128">
        <v>12</v>
      </c>
      <c r="C13" s="128">
        <v>9</v>
      </c>
      <c r="D13" s="128">
        <v>0</v>
      </c>
      <c r="E13" s="128">
        <v>0</v>
      </c>
      <c r="F13" s="128">
        <v>0</v>
      </c>
      <c r="G13" s="128">
        <v>0</v>
      </c>
      <c r="H13" s="128">
        <v>1</v>
      </c>
      <c r="I13" s="128">
        <v>0</v>
      </c>
      <c r="J13" s="128">
        <f t="shared" si="0"/>
        <v>22</v>
      </c>
    </row>
    <row r="14" spans="1:10">
      <c r="A14" s="117" t="s">
        <v>16</v>
      </c>
      <c r="B14" s="128">
        <v>5</v>
      </c>
      <c r="C14" s="128">
        <v>11</v>
      </c>
      <c r="D14" s="128">
        <v>0</v>
      </c>
      <c r="E14" s="128">
        <v>1</v>
      </c>
      <c r="F14" s="128">
        <v>4</v>
      </c>
      <c r="G14" s="128">
        <v>0</v>
      </c>
      <c r="H14" s="128">
        <v>2</v>
      </c>
      <c r="I14" s="128">
        <v>0</v>
      </c>
      <c r="J14" s="128">
        <f t="shared" si="0"/>
        <v>23</v>
      </c>
    </row>
    <row r="15" spans="1:10">
      <c r="A15" s="117" t="s">
        <v>17</v>
      </c>
      <c r="B15" s="128">
        <v>4</v>
      </c>
      <c r="C15" s="128">
        <v>15</v>
      </c>
      <c r="D15" s="128">
        <v>0</v>
      </c>
      <c r="E15" s="128">
        <v>8</v>
      </c>
      <c r="F15" s="128">
        <v>4</v>
      </c>
      <c r="G15" s="128">
        <v>0</v>
      </c>
      <c r="H15" s="128">
        <v>0</v>
      </c>
      <c r="I15" s="128">
        <v>3</v>
      </c>
      <c r="J15" s="128">
        <f t="shared" si="0"/>
        <v>34</v>
      </c>
    </row>
    <row r="16" spans="1:10">
      <c r="A16" s="117" t="s">
        <v>18</v>
      </c>
      <c r="B16" s="128">
        <v>0</v>
      </c>
      <c r="C16" s="128">
        <v>14</v>
      </c>
      <c r="D16" s="128">
        <v>0</v>
      </c>
      <c r="E16" s="128">
        <v>3</v>
      </c>
      <c r="F16" s="128">
        <v>1</v>
      </c>
      <c r="G16" s="128">
        <v>1</v>
      </c>
      <c r="H16" s="128">
        <v>2</v>
      </c>
      <c r="I16" s="128">
        <v>2</v>
      </c>
      <c r="J16" s="128">
        <f t="shared" si="0"/>
        <v>23</v>
      </c>
    </row>
    <row r="17" spans="1:10">
      <c r="A17" s="117" t="s">
        <v>19</v>
      </c>
      <c r="B17" s="128">
        <v>0</v>
      </c>
      <c r="C17" s="128">
        <v>2</v>
      </c>
      <c r="D17" s="128">
        <v>0</v>
      </c>
      <c r="E17" s="128">
        <v>1</v>
      </c>
      <c r="F17" s="128">
        <v>0</v>
      </c>
      <c r="G17" s="128">
        <v>0</v>
      </c>
      <c r="H17" s="128">
        <v>2</v>
      </c>
      <c r="I17" s="128">
        <v>0</v>
      </c>
      <c r="J17" s="128">
        <f t="shared" si="0"/>
        <v>5</v>
      </c>
    </row>
    <row r="18" spans="1:10">
      <c r="A18" s="117" t="s">
        <v>20</v>
      </c>
      <c r="B18" s="128">
        <v>17</v>
      </c>
      <c r="C18" s="128">
        <v>15</v>
      </c>
      <c r="D18" s="128">
        <v>0</v>
      </c>
      <c r="E18" s="128">
        <v>16</v>
      </c>
      <c r="F18" s="128">
        <v>5</v>
      </c>
      <c r="G18" s="128">
        <v>4</v>
      </c>
      <c r="H18" s="128">
        <v>5</v>
      </c>
      <c r="I18" s="128">
        <v>0</v>
      </c>
      <c r="J18" s="128">
        <f t="shared" si="0"/>
        <v>62</v>
      </c>
    </row>
    <row r="19" spans="1:10">
      <c r="A19" s="117" t="s">
        <v>21</v>
      </c>
      <c r="B19" s="128">
        <v>3</v>
      </c>
      <c r="C19" s="128">
        <v>2</v>
      </c>
      <c r="D19" s="128">
        <v>1</v>
      </c>
      <c r="E19" s="128">
        <v>0</v>
      </c>
      <c r="F19" s="128">
        <v>0</v>
      </c>
      <c r="G19" s="128">
        <v>0</v>
      </c>
      <c r="H19" s="128">
        <v>1</v>
      </c>
      <c r="I19" s="128">
        <v>0</v>
      </c>
      <c r="J19" s="128">
        <f t="shared" si="0"/>
        <v>7</v>
      </c>
    </row>
    <row r="20" spans="1:10">
      <c r="A20" s="117" t="s">
        <v>242</v>
      </c>
      <c r="B20" s="128">
        <v>2</v>
      </c>
      <c r="C20" s="128">
        <v>3</v>
      </c>
      <c r="D20" s="128">
        <v>1</v>
      </c>
      <c r="E20" s="128">
        <v>0</v>
      </c>
      <c r="F20" s="128">
        <v>0</v>
      </c>
      <c r="G20" s="128">
        <v>0</v>
      </c>
      <c r="H20" s="128">
        <v>2</v>
      </c>
      <c r="I20" s="128">
        <v>1</v>
      </c>
      <c r="J20" s="128">
        <f t="shared" si="0"/>
        <v>9</v>
      </c>
    </row>
    <row r="21" spans="1:10">
      <c r="A21" s="117" t="s">
        <v>25</v>
      </c>
      <c r="B21" s="128">
        <v>1</v>
      </c>
      <c r="C21" s="128">
        <v>2</v>
      </c>
      <c r="D21" s="128">
        <v>0</v>
      </c>
      <c r="E21" s="128">
        <v>1</v>
      </c>
      <c r="F21" s="128">
        <v>0</v>
      </c>
      <c r="G21" s="128">
        <v>0</v>
      </c>
      <c r="H21" s="128">
        <v>0</v>
      </c>
      <c r="I21" s="128">
        <v>0</v>
      </c>
      <c r="J21" s="128">
        <v>4</v>
      </c>
    </row>
    <row r="22" spans="1:10">
      <c r="A22" s="117" t="s">
        <v>23</v>
      </c>
      <c r="B22" s="128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f t="shared" si="0"/>
        <v>0</v>
      </c>
    </row>
    <row r="23" spans="1:10">
      <c r="A23" s="117" t="s">
        <v>190</v>
      </c>
      <c r="B23" s="128">
        <v>28</v>
      </c>
      <c r="C23" s="128">
        <v>28</v>
      </c>
      <c r="D23" s="128">
        <v>0</v>
      </c>
      <c r="E23" s="128">
        <v>0</v>
      </c>
      <c r="F23" s="128">
        <v>0</v>
      </c>
      <c r="G23" s="128">
        <v>0</v>
      </c>
      <c r="H23" s="128">
        <v>28</v>
      </c>
      <c r="I23" s="128">
        <v>0</v>
      </c>
      <c r="J23" s="128">
        <f>SUM(B23:I23)</f>
        <v>84</v>
      </c>
    </row>
    <row r="24" spans="1:10">
      <c r="A24" s="117" t="s">
        <v>241</v>
      </c>
      <c r="B24" s="128">
        <v>0</v>
      </c>
      <c r="C24" s="128">
        <v>0</v>
      </c>
      <c r="D24" s="128">
        <v>0</v>
      </c>
      <c r="E24" s="128">
        <v>5</v>
      </c>
      <c r="F24" s="128">
        <v>0</v>
      </c>
      <c r="G24" s="128">
        <v>0</v>
      </c>
      <c r="H24" s="128">
        <v>0</v>
      </c>
      <c r="I24" s="128">
        <v>0</v>
      </c>
      <c r="J24" s="128">
        <f t="shared" si="0"/>
        <v>5</v>
      </c>
    </row>
    <row r="25" spans="1:10">
      <c r="A25" s="117" t="s">
        <v>240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f t="shared" si="0"/>
        <v>0</v>
      </c>
    </row>
    <row r="26" spans="1:10" ht="27" customHeight="1">
      <c r="A26" s="195" t="s">
        <v>239</v>
      </c>
      <c r="B26" s="128">
        <v>1</v>
      </c>
      <c r="C26" s="128">
        <v>3</v>
      </c>
      <c r="D26" s="128">
        <v>0</v>
      </c>
      <c r="E26" s="128">
        <v>0</v>
      </c>
      <c r="F26" s="128">
        <v>1</v>
      </c>
      <c r="G26" s="128">
        <v>0</v>
      </c>
      <c r="H26" s="128">
        <v>2</v>
      </c>
      <c r="I26" s="128">
        <v>5</v>
      </c>
      <c r="J26" s="128">
        <f t="shared" si="0"/>
        <v>12</v>
      </c>
    </row>
    <row r="27" spans="1:10" ht="15.75" thickBot="1">
      <c r="A27" s="195" t="s">
        <v>24</v>
      </c>
      <c r="B27" s="128">
        <v>1</v>
      </c>
      <c r="C27" s="128">
        <v>4</v>
      </c>
      <c r="D27" s="128">
        <v>0</v>
      </c>
      <c r="E27" s="128">
        <v>0</v>
      </c>
      <c r="F27" s="128">
        <v>0</v>
      </c>
      <c r="G27" s="128">
        <v>0</v>
      </c>
      <c r="H27" s="128">
        <v>1</v>
      </c>
      <c r="I27" s="128">
        <v>1</v>
      </c>
      <c r="J27" s="128">
        <f t="shared" si="0"/>
        <v>7</v>
      </c>
    </row>
    <row r="28" spans="1:10" ht="21" customHeight="1" thickBot="1">
      <c r="A28" s="196" t="s">
        <v>162</v>
      </c>
      <c r="B28" s="197">
        <f t="shared" ref="B28:I28" si="1">SUM(B4:B26)</f>
        <v>110</v>
      </c>
      <c r="C28" s="197">
        <f t="shared" si="1"/>
        <v>282</v>
      </c>
      <c r="D28" s="197">
        <f t="shared" si="1"/>
        <v>9</v>
      </c>
      <c r="E28" s="197">
        <f t="shared" si="1"/>
        <v>84</v>
      </c>
      <c r="F28" s="197">
        <f t="shared" si="1"/>
        <v>62</v>
      </c>
      <c r="G28" s="197">
        <f t="shared" si="1"/>
        <v>46</v>
      </c>
      <c r="H28" s="197">
        <f t="shared" si="1"/>
        <v>89</v>
      </c>
      <c r="I28" s="197">
        <f t="shared" si="1"/>
        <v>24</v>
      </c>
      <c r="J28" s="197">
        <f>SUM(J4:J27)</f>
        <v>713</v>
      </c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59"/>
  <sheetViews>
    <sheetView zoomScale="90" zoomScaleNormal="90" workbookViewId="0">
      <selection activeCell="D132" sqref="D132"/>
    </sheetView>
  </sheetViews>
  <sheetFormatPr defaultRowHeight="15"/>
  <cols>
    <col min="1" max="1" width="24.7109375" style="50" customWidth="1"/>
    <col min="2" max="2" width="9.42578125" style="50" customWidth="1"/>
    <col min="3" max="3" width="9.140625" style="50" customWidth="1"/>
    <col min="4" max="4" width="9.42578125" style="50" customWidth="1"/>
    <col min="5" max="5" width="9" style="50" customWidth="1"/>
    <col min="6" max="7" width="9.28515625" style="50" customWidth="1"/>
    <col min="8" max="8" width="9.5703125" style="50" customWidth="1"/>
    <col min="9" max="9" width="9.42578125" style="50" customWidth="1"/>
    <col min="10" max="10" width="9.7109375" style="50" customWidth="1"/>
    <col min="11" max="11" width="9.140625" style="50" customWidth="1"/>
    <col min="12" max="13" width="9.42578125" style="50" customWidth="1"/>
    <col min="14" max="14" width="10" style="50" customWidth="1"/>
    <col min="15" max="15" width="9.42578125" style="50" customWidth="1"/>
  </cols>
  <sheetData>
    <row r="1" spans="1:18" ht="25.5" customHeight="1" thickBot="1">
      <c r="A1" s="340" t="s">
        <v>331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51"/>
      <c r="Q1" s="51"/>
    </row>
    <row r="2" spans="1:18" s="51" customFormat="1" ht="113.25" customHeight="1" thickBot="1">
      <c r="A2" s="228" t="s">
        <v>0</v>
      </c>
      <c r="B2" s="403" t="s">
        <v>293</v>
      </c>
      <c r="C2" s="403"/>
      <c r="D2" s="403" t="s">
        <v>292</v>
      </c>
      <c r="E2" s="403"/>
      <c r="F2" s="403"/>
      <c r="G2" s="403" t="s">
        <v>291</v>
      </c>
      <c r="H2" s="403"/>
      <c r="I2" s="403" t="s">
        <v>290</v>
      </c>
      <c r="J2" s="403"/>
      <c r="K2" s="403"/>
      <c r="L2" s="403" t="s">
        <v>289</v>
      </c>
      <c r="M2" s="403"/>
      <c r="N2" s="403" t="s">
        <v>288</v>
      </c>
      <c r="O2" s="403"/>
    </row>
    <row r="3" spans="1:18" s="51" customFormat="1" ht="14.25" customHeight="1" thickTop="1" thickBot="1">
      <c r="A3" s="227">
        <v>1</v>
      </c>
      <c r="B3" s="350">
        <v>2</v>
      </c>
      <c r="C3" s="350"/>
      <c r="D3" s="350">
        <v>3</v>
      </c>
      <c r="E3" s="350"/>
      <c r="F3" s="350"/>
      <c r="G3" s="350">
        <v>4</v>
      </c>
      <c r="H3" s="350"/>
      <c r="I3" s="350">
        <v>5</v>
      </c>
      <c r="J3" s="350"/>
      <c r="K3" s="350"/>
      <c r="L3" s="350">
        <v>6</v>
      </c>
      <c r="M3" s="350"/>
      <c r="N3" s="350">
        <v>7</v>
      </c>
      <c r="O3" s="350"/>
    </row>
    <row r="4" spans="1:18" ht="17.25" customHeight="1" thickTop="1">
      <c r="A4" s="243" t="s">
        <v>90</v>
      </c>
      <c r="B4" s="404" t="s">
        <v>252</v>
      </c>
      <c r="C4" s="404"/>
      <c r="D4" s="404" t="s">
        <v>252</v>
      </c>
      <c r="E4" s="404"/>
      <c r="F4" s="404"/>
      <c r="G4" s="404" t="s">
        <v>252</v>
      </c>
      <c r="H4" s="404"/>
      <c r="I4" s="404" t="s">
        <v>252</v>
      </c>
      <c r="J4" s="404"/>
      <c r="K4" s="404"/>
      <c r="L4" s="404" t="s">
        <v>252</v>
      </c>
      <c r="M4" s="404"/>
      <c r="N4" s="404">
        <v>4</v>
      </c>
      <c r="O4" s="404"/>
      <c r="P4" s="51"/>
      <c r="Q4" s="51"/>
    </row>
    <row r="5" spans="1:18" ht="16.5" customHeight="1">
      <c r="A5" s="243" t="s">
        <v>91</v>
      </c>
      <c r="B5" s="398" t="s">
        <v>252</v>
      </c>
      <c r="C5" s="398"/>
      <c r="D5" s="398" t="s">
        <v>252</v>
      </c>
      <c r="E5" s="398"/>
      <c r="F5" s="398"/>
      <c r="G5" s="398" t="s">
        <v>252</v>
      </c>
      <c r="H5" s="398"/>
      <c r="I5" s="398" t="s">
        <v>252</v>
      </c>
      <c r="J5" s="398"/>
      <c r="K5" s="398"/>
      <c r="L5" s="398" t="s">
        <v>252</v>
      </c>
      <c r="M5" s="398"/>
      <c r="N5" s="398">
        <v>9</v>
      </c>
      <c r="O5" s="398"/>
      <c r="P5" s="51"/>
      <c r="Q5" s="51"/>
    </row>
    <row r="6" spans="1:18" ht="15" customHeight="1">
      <c r="A6" s="243" t="s">
        <v>92</v>
      </c>
      <c r="B6" s="398" t="s">
        <v>252</v>
      </c>
      <c r="C6" s="398"/>
      <c r="D6" s="398" t="s">
        <v>252</v>
      </c>
      <c r="E6" s="398"/>
      <c r="F6" s="398"/>
      <c r="G6" s="398" t="s">
        <v>252</v>
      </c>
      <c r="H6" s="398"/>
      <c r="I6" s="398" t="s">
        <v>252</v>
      </c>
      <c r="J6" s="398"/>
      <c r="K6" s="398"/>
      <c r="L6" s="398" t="s">
        <v>252</v>
      </c>
      <c r="M6" s="398"/>
      <c r="N6" s="398">
        <v>7</v>
      </c>
      <c r="O6" s="398"/>
      <c r="P6" s="51"/>
      <c r="Q6" s="51"/>
    </row>
    <row r="7" spans="1:18" ht="16.5" customHeight="1">
      <c r="A7" s="243" t="s">
        <v>93</v>
      </c>
      <c r="B7" s="398" t="s">
        <v>252</v>
      </c>
      <c r="C7" s="398"/>
      <c r="D7" s="398" t="s">
        <v>252</v>
      </c>
      <c r="E7" s="398"/>
      <c r="F7" s="398"/>
      <c r="G7" s="398" t="s">
        <v>252</v>
      </c>
      <c r="H7" s="398"/>
      <c r="I7" s="398" t="s">
        <v>252</v>
      </c>
      <c r="J7" s="398"/>
      <c r="K7" s="398"/>
      <c r="L7" s="398" t="s">
        <v>252</v>
      </c>
      <c r="M7" s="398"/>
      <c r="N7" s="398">
        <v>8</v>
      </c>
      <c r="O7" s="398"/>
      <c r="P7" s="51"/>
      <c r="Q7" s="51"/>
    </row>
    <row r="8" spans="1:18" ht="15.75" customHeight="1">
      <c r="A8" s="243" t="s">
        <v>94</v>
      </c>
      <c r="B8" s="398" t="s">
        <v>252</v>
      </c>
      <c r="C8" s="398"/>
      <c r="D8" s="398" t="s">
        <v>252</v>
      </c>
      <c r="E8" s="398"/>
      <c r="F8" s="398"/>
      <c r="G8" s="398" t="s">
        <v>252</v>
      </c>
      <c r="H8" s="398"/>
      <c r="I8" s="398" t="s">
        <v>252</v>
      </c>
      <c r="J8" s="398"/>
      <c r="K8" s="398"/>
      <c r="L8" s="398" t="s">
        <v>252</v>
      </c>
      <c r="M8" s="398"/>
      <c r="N8" s="398">
        <v>4</v>
      </c>
      <c r="O8" s="398"/>
      <c r="P8" s="51"/>
      <c r="Q8" s="51"/>
    </row>
    <row r="9" spans="1:18" ht="15.75" customHeight="1">
      <c r="A9" s="243" t="s">
        <v>95</v>
      </c>
      <c r="B9" s="398" t="s">
        <v>252</v>
      </c>
      <c r="C9" s="398"/>
      <c r="D9" s="398" t="s">
        <v>252</v>
      </c>
      <c r="E9" s="398"/>
      <c r="F9" s="398"/>
      <c r="G9" s="398" t="s">
        <v>252</v>
      </c>
      <c r="H9" s="398"/>
      <c r="I9" s="398" t="s">
        <v>252</v>
      </c>
      <c r="J9" s="398"/>
      <c r="K9" s="398"/>
      <c r="L9" s="398" t="s">
        <v>252</v>
      </c>
      <c r="M9" s="398"/>
      <c r="N9" s="398">
        <v>4</v>
      </c>
      <c r="O9" s="398"/>
      <c r="P9" s="51"/>
      <c r="Q9" s="51"/>
    </row>
    <row r="10" spans="1:18" ht="15" customHeight="1">
      <c r="A10" s="243" t="s">
        <v>96</v>
      </c>
      <c r="B10" s="398" t="s">
        <v>252</v>
      </c>
      <c r="C10" s="398"/>
      <c r="D10" s="398" t="s">
        <v>252</v>
      </c>
      <c r="E10" s="398"/>
      <c r="F10" s="398"/>
      <c r="G10" s="398" t="s">
        <v>252</v>
      </c>
      <c r="H10" s="398"/>
      <c r="I10" s="398" t="s">
        <v>252</v>
      </c>
      <c r="J10" s="398"/>
      <c r="K10" s="398"/>
      <c r="L10" s="398" t="s">
        <v>252</v>
      </c>
      <c r="M10" s="398"/>
      <c r="N10" s="398">
        <v>9</v>
      </c>
      <c r="O10" s="398"/>
      <c r="P10" s="51"/>
      <c r="Q10" s="51"/>
    </row>
    <row r="11" spans="1:18" ht="16.5" customHeight="1">
      <c r="A11" s="243" t="s">
        <v>97</v>
      </c>
      <c r="B11" s="398" t="s">
        <v>252</v>
      </c>
      <c r="C11" s="398"/>
      <c r="D11" s="398" t="s">
        <v>252</v>
      </c>
      <c r="E11" s="398"/>
      <c r="F11" s="398"/>
      <c r="G11" s="398" t="s">
        <v>252</v>
      </c>
      <c r="H11" s="398"/>
      <c r="I11" s="398" t="s">
        <v>252</v>
      </c>
      <c r="J11" s="398"/>
      <c r="K11" s="398"/>
      <c r="L11" s="398" t="s">
        <v>252</v>
      </c>
      <c r="M11" s="398"/>
      <c r="N11" s="398">
        <v>7</v>
      </c>
      <c r="O11" s="398"/>
      <c r="P11" s="51"/>
      <c r="Q11" s="51"/>
      <c r="R11" s="42"/>
    </row>
    <row r="12" spans="1:18" ht="17.25" customHeight="1">
      <c r="A12" s="243" t="s">
        <v>98</v>
      </c>
      <c r="B12" s="398" t="s">
        <v>252</v>
      </c>
      <c r="C12" s="398"/>
      <c r="D12" s="398" t="s">
        <v>252</v>
      </c>
      <c r="E12" s="398"/>
      <c r="F12" s="398"/>
      <c r="G12" s="398" t="s">
        <v>252</v>
      </c>
      <c r="H12" s="398"/>
      <c r="I12" s="398" t="s">
        <v>252</v>
      </c>
      <c r="J12" s="398"/>
      <c r="K12" s="398"/>
      <c r="L12" s="398" t="s">
        <v>252</v>
      </c>
      <c r="M12" s="398"/>
      <c r="N12" s="398">
        <v>7</v>
      </c>
      <c r="O12" s="398"/>
      <c r="P12" s="51"/>
      <c r="Q12" s="51"/>
      <c r="R12" s="42"/>
    </row>
    <row r="13" spans="1:18" ht="13.5" customHeight="1">
      <c r="A13" s="243" t="s">
        <v>99</v>
      </c>
      <c r="B13" s="398" t="s">
        <v>252</v>
      </c>
      <c r="C13" s="398"/>
      <c r="D13" s="398" t="s">
        <v>252</v>
      </c>
      <c r="E13" s="398"/>
      <c r="F13" s="398"/>
      <c r="G13" s="398" t="s">
        <v>252</v>
      </c>
      <c r="H13" s="398"/>
      <c r="I13" s="398" t="s">
        <v>252</v>
      </c>
      <c r="J13" s="398"/>
      <c r="K13" s="398"/>
      <c r="L13" s="398" t="s">
        <v>252</v>
      </c>
      <c r="M13" s="398"/>
      <c r="N13" s="398">
        <v>4</v>
      </c>
      <c r="O13" s="398"/>
      <c r="P13" s="51"/>
      <c r="Q13" s="51"/>
    </row>
    <row r="14" spans="1:18" ht="13.5" customHeight="1">
      <c r="A14" s="243" t="s">
        <v>100</v>
      </c>
      <c r="B14" s="398" t="s">
        <v>252</v>
      </c>
      <c r="C14" s="398"/>
      <c r="D14" s="398" t="s">
        <v>252</v>
      </c>
      <c r="E14" s="398"/>
      <c r="F14" s="398"/>
      <c r="G14" s="398" t="s">
        <v>252</v>
      </c>
      <c r="H14" s="398"/>
      <c r="I14" s="398" t="s">
        <v>252</v>
      </c>
      <c r="J14" s="398"/>
      <c r="K14" s="398"/>
      <c r="L14" s="398" t="s">
        <v>252</v>
      </c>
      <c r="M14" s="398"/>
      <c r="N14" s="398">
        <v>19</v>
      </c>
      <c r="O14" s="398"/>
      <c r="P14" s="51"/>
      <c r="Q14" s="51"/>
    </row>
    <row r="15" spans="1:18" ht="16.5" customHeight="1">
      <c r="A15" s="243" t="s">
        <v>101</v>
      </c>
      <c r="B15" s="398" t="s">
        <v>252</v>
      </c>
      <c r="C15" s="398"/>
      <c r="D15" s="398" t="s">
        <v>252</v>
      </c>
      <c r="E15" s="398"/>
      <c r="F15" s="398"/>
      <c r="G15" s="398" t="s">
        <v>252</v>
      </c>
      <c r="H15" s="398"/>
      <c r="I15" s="398" t="s">
        <v>252</v>
      </c>
      <c r="J15" s="398"/>
      <c r="K15" s="398"/>
      <c r="L15" s="398" t="s">
        <v>252</v>
      </c>
      <c r="M15" s="398"/>
      <c r="N15" s="398">
        <v>1</v>
      </c>
      <c r="O15" s="398"/>
      <c r="P15" s="51"/>
      <c r="Q15" s="51"/>
    </row>
    <row r="16" spans="1:18" ht="17.25" customHeight="1">
      <c r="A16" s="243" t="s">
        <v>102</v>
      </c>
      <c r="B16" s="398" t="s">
        <v>252</v>
      </c>
      <c r="C16" s="398"/>
      <c r="D16" s="398" t="s">
        <v>252</v>
      </c>
      <c r="E16" s="398"/>
      <c r="F16" s="398"/>
      <c r="G16" s="398" t="s">
        <v>252</v>
      </c>
      <c r="H16" s="398"/>
      <c r="I16" s="398" t="s">
        <v>252</v>
      </c>
      <c r="J16" s="398"/>
      <c r="K16" s="398"/>
      <c r="L16" s="398" t="s">
        <v>252</v>
      </c>
      <c r="M16" s="398"/>
      <c r="N16" s="398">
        <v>12</v>
      </c>
      <c r="O16" s="398"/>
      <c r="P16" s="51"/>
      <c r="Q16" s="51"/>
    </row>
    <row r="17" spans="1:19" ht="14.25" customHeight="1">
      <c r="A17" s="243" t="s">
        <v>103</v>
      </c>
      <c r="B17" s="398" t="s">
        <v>252</v>
      </c>
      <c r="C17" s="398"/>
      <c r="D17" s="398" t="s">
        <v>252</v>
      </c>
      <c r="E17" s="398"/>
      <c r="F17" s="398"/>
      <c r="G17" s="398" t="s">
        <v>252</v>
      </c>
      <c r="H17" s="398"/>
      <c r="I17" s="398" t="s">
        <v>252</v>
      </c>
      <c r="J17" s="398"/>
      <c r="K17" s="398"/>
      <c r="L17" s="398" t="s">
        <v>252</v>
      </c>
      <c r="M17" s="398"/>
      <c r="N17" s="398">
        <v>10</v>
      </c>
      <c r="O17" s="398"/>
      <c r="P17" s="51"/>
      <c r="Q17" s="51"/>
    </row>
    <row r="18" spans="1:19" ht="15.75" customHeight="1">
      <c r="A18" s="243" t="s">
        <v>160</v>
      </c>
      <c r="B18" s="398" t="s">
        <v>252</v>
      </c>
      <c r="C18" s="398"/>
      <c r="D18" s="398" t="s">
        <v>252</v>
      </c>
      <c r="E18" s="398"/>
      <c r="F18" s="398"/>
      <c r="G18" s="398" t="s">
        <v>252</v>
      </c>
      <c r="H18" s="398"/>
      <c r="I18" s="398" t="s">
        <v>252</v>
      </c>
      <c r="J18" s="398"/>
      <c r="K18" s="398"/>
      <c r="L18" s="398" t="s">
        <v>252</v>
      </c>
      <c r="M18" s="398"/>
      <c r="N18" s="398">
        <v>7</v>
      </c>
      <c r="O18" s="398"/>
      <c r="P18" s="51"/>
      <c r="Q18" s="51"/>
    </row>
    <row r="19" spans="1:19" ht="18.75" customHeight="1">
      <c r="A19" s="243" t="s">
        <v>105</v>
      </c>
      <c r="B19" s="398" t="s">
        <v>252</v>
      </c>
      <c r="C19" s="398"/>
      <c r="D19" s="398" t="s">
        <v>252</v>
      </c>
      <c r="E19" s="398"/>
      <c r="F19" s="398"/>
      <c r="G19" s="398" t="s">
        <v>252</v>
      </c>
      <c r="H19" s="398"/>
      <c r="I19" s="398" t="s">
        <v>252</v>
      </c>
      <c r="J19" s="398"/>
      <c r="K19" s="398"/>
      <c r="L19" s="398" t="s">
        <v>252</v>
      </c>
      <c r="M19" s="398"/>
      <c r="N19" s="398">
        <v>10</v>
      </c>
      <c r="O19" s="398"/>
      <c r="P19" s="51"/>
      <c r="Q19" s="51"/>
    </row>
    <row r="20" spans="1:19">
      <c r="A20" s="243" t="s">
        <v>242</v>
      </c>
      <c r="B20" s="398" t="s">
        <v>252</v>
      </c>
      <c r="C20" s="398"/>
      <c r="D20" s="398" t="s">
        <v>252</v>
      </c>
      <c r="E20" s="398"/>
      <c r="F20" s="398"/>
      <c r="G20" s="398" t="s">
        <v>252</v>
      </c>
      <c r="H20" s="398"/>
      <c r="I20" s="398" t="s">
        <v>252</v>
      </c>
      <c r="J20" s="398"/>
      <c r="K20" s="398"/>
      <c r="L20" s="398" t="s">
        <v>252</v>
      </c>
      <c r="M20" s="398"/>
      <c r="N20" s="398">
        <v>3</v>
      </c>
      <c r="O20" s="398"/>
      <c r="P20" s="51"/>
      <c r="Q20" s="51"/>
    </row>
    <row r="21" spans="1:19" ht="13.5" customHeight="1">
      <c r="A21" s="243" t="s">
        <v>190</v>
      </c>
      <c r="B21" s="398" t="s">
        <v>252</v>
      </c>
      <c r="C21" s="398"/>
      <c r="D21" s="398" t="s">
        <v>252</v>
      </c>
      <c r="E21" s="398"/>
      <c r="F21" s="398"/>
      <c r="G21" s="398" t="s">
        <v>252</v>
      </c>
      <c r="H21" s="398"/>
      <c r="I21" s="398" t="s">
        <v>252</v>
      </c>
      <c r="J21" s="398"/>
      <c r="K21" s="398"/>
      <c r="L21" s="398" t="s">
        <v>252</v>
      </c>
      <c r="M21" s="398"/>
      <c r="N21" s="398">
        <v>3</v>
      </c>
      <c r="O21" s="398"/>
      <c r="P21" s="51"/>
      <c r="Q21" s="51"/>
    </row>
    <row r="22" spans="1:19">
      <c r="A22" s="243" t="s">
        <v>23</v>
      </c>
      <c r="B22" s="398" t="s">
        <v>252</v>
      </c>
      <c r="C22" s="398"/>
      <c r="D22" s="398" t="s">
        <v>252</v>
      </c>
      <c r="E22" s="398"/>
      <c r="F22" s="398"/>
      <c r="G22" s="398" t="s">
        <v>252</v>
      </c>
      <c r="H22" s="398"/>
      <c r="I22" s="398" t="s">
        <v>252</v>
      </c>
      <c r="J22" s="398"/>
      <c r="K22" s="398"/>
      <c r="L22" s="398" t="s">
        <v>252</v>
      </c>
      <c r="M22" s="398"/>
      <c r="N22" s="398">
        <v>2</v>
      </c>
      <c r="O22" s="398"/>
      <c r="P22" s="51"/>
      <c r="Q22" s="51"/>
    </row>
    <row r="23" spans="1:19">
      <c r="A23" s="243" t="s">
        <v>24</v>
      </c>
      <c r="B23" s="398" t="s">
        <v>252</v>
      </c>
      <c r="C23" s="398"/>
      <c r="D23" s="398" t="s">
        <v>252</v>
      </c>
      <c r="E23" s="398"/>
      <c r="F23" s="398"/>
      <c r="G23" s="398" t="s">
        <v>252</v>
      </c>
      <c r="H23" s="398"/>
      <c r="I23" s="398" t="s">
        <v>252</v>
      </c>
      <c r="J23" s="398"/>
      <c r="K23" s="398"/>
      <c r="L23" s="398" t="s">
        <v>252</v>
      </c>
      <c r="M23" s="398"/>
      <c r="N23" s="398">
        <v>10</v>
      </c>
      <c r="O23" s="398"/>
      <c r="P23" s="51"/>
      <c r="Q23" s="51"/>
    </row>
    <row r="24" spans="1:19">
      <c r="A24" s="243" t="s">
        <v>25</v>
      </c>
      <c r="B24" s="398" t="s">
        <v>252</v>
      </c>
      <c r="C24" s="398"/>
      <c r="D24" s="398" t="s">
        <v>252</v>
      </c>
      <c r="E24" s="398"/>
      <c r="F24" s="398"/>
      <c r="G24" s="398" t="s">
        <v>252</v>
      </c>
      <c r="H24" s="398"/>
      <c r="I24" s="398" t="s">
        <v>252</v>
      </c>
      <c r="J24" s="398"/>
      <c r="K24" s="398"/>
      <c r="L24" s="398" t="s">
        <v>252</v>
      </c>
      <c r="M24" s="398"/>
      <c r="N24" s="398">
        <v>4</v>
      </c>
      <c r="O24" s="398"/>
      <c r="P24" s="51"/>
      <c r="Q24" s="51"/>
    </row>
    <row r="25" spans="1:19" ht="24" customHeight="1">
      <c r="A25" s="243" t="s">
        <v>253</v>
      </c>
      <c r="B25" s="398" t="s">
        <v>252</v>
      </c>
      <c r="C25" s="398"/>
      <c r="D25" s="398" t="s">
        <v>252</v>
      </c>
      <c r="E25" s="398"/>
      <c r="F25" s="398"/>
      <c r="G25" s="398" t="s">
        <v>252</v>
      </c>
      <c r="H25" s="398"/>
      <c r="I25" s="398" t="s">
        <v>252</v>
      </c>
      <c r="J25" s="398"/>
      <c r="K25" s="398"/>
      <c r="L25" s="398" t="s">
        <v>252</v>
      </c>
      <c r="M25" s="398"/>
      <c r="N25" s="398">
        <v>6</v>
      </c>
      <c r="O25" s="398"/>
      <c r="P25" s="51"/>
      <c r="Q25" s="51"/>
    </row>
    <row r="26" spans="1:19" ht="26.25" customHeight="1">
      <c r="A26" s="243" t="s">
        <v>255</v>
      </c>
      <c r="B26" s="398" t="s">
        <v>252</v>
      </c>
      <c r="C26" s="398"/>
      <c r="D26" s="398" t="s">
        <v>252</v>
      </c>
      <c r="E26" s="398"/>
      <c r="F26" s="398"/>
      <c r="G26" s="398" t="s">
        <v>252</v>
      </c>
      <c r="H26" s="398"/>
      <c r="I26" s="398" t="s">
        <v>252</v>
      </c>
      <c r="J26" s="398"/>
      <c r="K26" s="398"/>
      <c r="L26" s="398" t="s">
        <v>252</v>
      </c>
      <c r="M26" s="398"/>
      <c r="N26" s="398">
        <v>4</v>
      </c>
      <c r="O26" s="398"/>
      <c r="P26" s="51"/>
      <c r="Q26" s="51"/>
    </row>
    <row r="27" spans="1:19" ht="16.5" customHeight="1" thickBot="1">
      <c r="A27" s="244" t="s">
        <v>241</v>
      </c>
      <c r="B27" s="402" t="s">
        <v>252</v>
      </c>
      <c r="C27" s="402"/>
      <c r="D27" s="402" t="s">
        <v>252</v>
      </c>
      <c r="E27" s="402"/>
      <c r="F27" s="402"/>
      <c r="G27" s="402" t="s">
        <v>252</v>
      </c>
      <c r="H27" s="402"/>
      <c r="I27" s="402" t="s">
        <v>252</v>
      </c>
      <c r="J27" s="402"/>
      <c r="K27" s="402"/>
      <c r="L27" s="402" t="s">
        <v>252</v>
      </c>
      <c r="M27" s="402"/>
      <c r="N27" s="402">
        <v>7</v>
      </c>
      <c r="O27" s="402"/>
      <c r="P27" s="51"/>
      <c r="Q27" s="51"/>
    </row>
    <row r="28" spans="1:19" ht="16.5" customHeight="1">
      <c r="A28" s="4"/>
      <c r="B28" s="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51"/>
      <c r="Q28" s="51"/>
    </row>
    <row r="29" spans="1:19" ht="27" customHeight="1" thickBot="1">
      <c r="A29" s="401" t="s">
        <v>332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51"/>
      <c r="Q29" s="51"/>
    </row>
    <row r="30" spans="1:19" ht="84" customHeight="1" thickBot="1">
      <c r="A30" s="228" t="s">
        <v>0</v>
      </c>
      <c r="B30" s="403" t="s">
        <v>287</v>
      </c>
      <c r="C30" s="403"/>
      <c r="D30" s="403"/>
      <c r="E30" s="403"/>
      <c r="F30" s="403" t="s">
        <v>286</v>
      </c>
      <c r="G30" s="403"/>
      <c r="H30" s="403"/>
      <c r="I30" s="403" t="s">
        <v>285</v>
      </c>
      <c r="J30" s="403"/>
      <c r="K30" s="403"/>
      <c r="L30" s="403"/>
      <c r="M30" s="403" t="s">
        <v>284</v>
      </c>
      <c r="N30" s="403"/>
      <c r="O30" s="403"/>
      <c r="P30" s="51"/>
      <c r="Q30" s="51"/>
    </row>
    <row r="31" spans="1:19" ht="12.75" customHeight="1" thickTop="1" thickBot="1">
      <c r="A31" s="227">
        <v>1</v>
      </c>
      <c r="B31" s="350">
        <v>2</v>
      </c>
      <c r="C31" s="350"/>
      <c r="D31" s="350"/>
      <c r="E31" s="350"/>
      <c r="F31" s="350">
        <v>3</v>
      </c>
      <c r="G31" s="350"/>
      <c r="H31" s="350"/>
      <c r="I31" s="350">
        <v>4</v>
      </c>
      <c r="J31" s="350"/>
      <c r="K31" s="350"/>
      <c r="L31" s="350"/>
      <c r="M31" s="350">
        <v>5</v>
      </c>
      <c r="N31" s="350"/>
      <c r="O31" s="350"/>
      <c r="P31" s="51"/>
      <c r="Q31" s="51"/>
    </row>
    <row r="32" spans="1:19" ht="15.75" thickTop="1">
      <c r="A32" s="243" t="s">
        <v>90</v>
      </c>
      <c r="B32" s="404">
        <v>15</v>
      </c>
      <c r="C32" s="404"/>
      <c r="D32" s="404"/>
      <c r="E32" s="404"/>
      <c r="F32" s="404">
        <v>35</v>
      </c>
      <c r="G32" s="404"/>
      <c r="H32" s="404"/>
      <c r="I32" s="404">
        <v>0</v>
      </c>
      <c r="J32" s="404"/>
      <c r="K32" s="404"/>
      <c r="L32" s="404"/>
      <c r="M32" s="404" t="s">
        <v>252</v>
      </c>
      <c r="N32" s="404"/>
      <c r="O32" s="404"/>
      <c r="P32" s="51"/>
      <c r="Q32" s="51"/>
      <c r="R32" s="117"/>
      <c r="S32" s="128"/>
    </row>
    <row r="33" spans="1:19">
      <c r="A33" s="243" t="s">
        <v>91</v>
      </c>
      <c r="B33" s="398">
        <v>5</v>
      </c>
      <c r="C33" s="398"/>
      <c r="D33" s="398"/>
      <c r="E33" s="398"/>
      <c r="F33" s="398">
        <v>102</v>
      </c>
      <c r="G33" s="398"/>
      <c r="H33" s="398"/>
      <c r="I33" s="398">
        <v>0</v>
      </c>
      <c r="J33" s="398"/>
      <c r="K33" s="398"/>
      <c r="L33" s="398"/>
      <c r="M33" s="398" t="s">
        <v>252</v>
      </c>
      <c r="N33" s="398"/>
      <c r="O33" s="398"/>
      <c r="P33" s="51"/>
      <c r="Q33" s="51"/>
      <c r="R33" s="117"/>
      <c r="S33" s="128"/>
    </row>
    <row r="34" spans="1:19">
      <c r="A34" s="243" t="s">
        <v>92</v>
      </c>
      <c r="B34" s="398">
        <v>4</v>
      </c>
      <c r="C34" s="398"/>
      <c r="D34" s="398"/>
      <c r="E34" s="398"/>
      <c r="F34" s="398">
        <v>20</v>
      </c>
      <c r="G34" s="398"/>
      <c r="H34" s="398"/>
      <c r="I34" s="398">
        <v>0</v>
      </c>
      <c r="J34" s="398"/>
      <c r="K34" s="398"/>
      <c r="L34" s="398"/>
      <c r="M34" s="398" t="s">
        <v>252</v>
      </c>
      <c r="N34" s="398"/>
      <c r="O34" s="398"/>
      <c r="P34" s="51"/>
      <c r="Q34" s="51"/>
      <c r="R34" s="117"/>
      <c r="S34" s="128"/>
    </row>
    <row r="35" spans="1:19">
      <c r="A35" s="243" t="s">
        <v>93</v>
      </c>
      <c r="B35" s="398">
        <v>1</v>
      </c>
      <c r="C35" s="398"/>
      <c r="D35" s="398"/>
      <c r="E35" s="398"/>
      <c r="F35" s="398">
        <v>25</v>
      </c>
      <c r="G35" s="398"/>
      <c r="H35" s="398"/>
      <c r="I35" s="398">
        <v>0</v>
      </c>
      <c r="J35" s="398"/>
      <c r="K35" s="398"/>
      <c r="L35" s="398"/>
      <c r="M35" s="398" t="s">
        <v>252</v>
      </c>
      <c r="N35" s="398"/>
      <c r="O35" s="398"/>
      <c r="P35" s="51"/>
      <c r="Q35" s="51"/>
      <c r="R35" s="117"/>
      <c r="S35" s="128"/>
    </row>
    <row r="36" spans="1:19">
      <c r="A36" s="243" t="s">
        <v>94</v>
      </c>
      <c r="B36" s="398">
        <v>4</v>
      </c>
      <c r="C36" s="398"/>
      <c r="D36" s="398"/>
      <c r="E36" s="398"/>
      <c r="F36" s="398">
        <v>34</v>
      </c>
      <c r="G36" s="398"/>
      <c r="H36" s="398"/>
      <c r="I36" s="398">
        <v>0</v>
      </c>
      <c r="J36" s="398"/>
      <c r="K36" s="398"/>
      <c r="L36" s="398"/>
      <c r="M36" s="398" t="s">
        <v>252</v>
      </c>
      <c r="N36" s="398"/>
      <c r="O36" s="398"/>
      <c r="P36" s="51"/>
      <c r="Q36" s="51"/>
      <c r="R36" s="117"/>
      <c r="S36" s="128"/>
    </row>
    <row r="37" spans="1:19">
      <c r="A37" s="243" t="s">
        <v>95</v>
      </c>
      <c r="B37" s="398">
        <v>3</v>
      </c>
      <c r="C37" s="398"/>
      <c r="D37" s="398"/>
      <c r="E37" s="398"/>
      <c r="F37" s="398">
        <v>103</v>
      </c>
      <c r="G37" s="398"/>
      <c r="H37" s="398"/>
      <c r="I37" s="398">
        <v>0</v>
      </c>
      <c r="J37" s="398"/>
      <c r="K37" s="398"/>
      <c r="L37" s="398"/>
      <c r="M37" s="398" t="s">
        <v>252</v>
      </c>
      <c r="N37" s="398"/>
      <c r="O37" s="398"/>
      <c r="P37" s="51"/>
      <c r="Q37" s="51"/>
      <c r="R37" s="117"/>
      <c r="S37" s="128"/>
    </row>
    <row r="38" spans="1:19">
      <c r="A38" s="243" t="s">
        <v>96</v>
      </c>
      <c r="B38" s="398">
        <v>1</v>
      </c>
      <c r="C38" s="398"/>
      <c r="D38" s="398"/>
      <c r="E38" s="398"/>
      <c r="F38" s="398">
        <v>27</v>
      </c>
      <c r="G38" s="398"/>
      <c r="H38" s="398"/>
      <c r="I38" s="398">
        <v>0</v>
      </c>
      <c r="J38" s="398"/>
      <c r="K38" s="398"/>
      <c r="L38" s="398"/>
      <c r="M38" s="398" t="s">
        <v>252</v>
      </c>
      <c r="N38" s="398"/>
      <c r="O38" s="398"/>
      <c r="P38" s="51"/>
      <c r="Q38" s="51"/>
      <c r="R38" s="117"/>
      <c r="S38" s="128"/>
    </row>
    <row r="39" spans="1:19">
      <c r="A39" s="243" t="s">
        <v>97</v>
      </c>
      <c r="B39" s="398">
        <v>3</v>
      </c>
      <c r="C39" s="398"/>
      <c r="D39" s="398"/>
      <c r="E39" s="398"/>
      <c r="F39" s="398">
        <v>16</v>
      </c>
      <c r="G39" s="398"/>
      <c r="H39" s="398"/>
      <c r="I39" s="398">
        <v>0</v>
      </c>
      <c r="J39" s="398"/>
      <c r="K39" s="398"/>
      <c r="L39" s="398"/>
      <c r="M39" s="398" t="s">
        <v>252</v>
      </c>
      <c r="N39" s="398"/>
      <c r="O39" s="398"/>
      <c r="P39" s="51"/>
      <c r="Q39" s="51"/>
      <c r="R39" s="117"/>
      <c r="S39" s="128"/>
    </row>
    <row r="40" spans="1:19">
      <c r="A40" s="243" t="s">
        <v>98</v>
      </c>
      <c r="B40" s="398">
        <v>1</v>
      </c>
      <c r="C40" s="398"/>
      <c r="D40" s="398"/>
      <c r="E40" s="398"/>
      <c r="F40" s="398">
        <v>54</v>
      </c>
      <c r="G40" s="398"/>
      <c r="H40" s="398"/>
      <c r="I40" s="398">
        <v>0</v>
      </c>
      <c r="J40" s="398"/>
      <c r="K40" s="398"/>
      <c r="L40" s="398"/>
      <c r="M40" s="398" t="s">
        <v>252</v>
      </c>
      <c r="N40" s="398"/>
      <c r="O40" s="398"/>
      <c r="P40" s="51"/>
      <c r="Q40" s="51"/>
      <c r="R40" s="117"/>
      <c r="S40" s="128"/>
    </row>
    <row r="41" spans="1:19">
      <c r="A41" s="243" t="s">
        <v>99</v>
      </c>
      <c r="B41" s="398">
        <v>10</v>
      </c>
      <c r="C41" s="398"/>
      <c r="D41" s="398"/>
      <c r="E41" s="398"/>
      <c r="F41" s="398">
        <v>22</v>
      </c>
      <c r="G41" s="398"/>
      <c r="H41" s="398"/>
      <c r="I41" s="398">
        <v>0</v>
      </c>
      <c r="J41" s="398"/>
      <c r="K41" s="398"/>
      <c r="L41" s="398"/>
      <c r="M41" s="398" t="s">
        <v>252</v>
      </c>
      <c r="N41" s="398"/>
      <c r="O41" s="398"/>
      <c r="P41" s="51"/>
      <c r="Q41" s="51"/>
      <c r="R41" s="117"/>
      <c r="S41" s="128"/>
    </row>
    <row r="42" spans="1:19">
      <c r="A42" s="243" t="s">
        <v>100</v>
      </c>
      <c r="B42" s="398">
        <v>0</v>
      </c>
      <c r="C42" s="398"/>
      <c r="D42" s="398"/>
      <c r="E42" s="398"/>
      <c r="F42" s="398">
        <v>23</v>
      </c>
      <c r="G42" s="398"/>
      <c r="H42" s="398"/>
      <c r="I42" s="398">
        <v>0</v>
      </c>
      <c r="J42" s="398"/>
      <c r="K42" s="398"/>
      <c r="L42" s="398"/>
      <c r="M42" s="398" t="s">
        <v>252</v>
      </c>
      <c r="N42" s="398"/>
      <c r="O42" s="398"/>
      <c r="P42" s="51"/>
      <c r="Q42" s="51"/>
      <c r="R42" s="117"/>
      <c r="S42" s="128"/>
    </row>
    <row r="43" spans="1:19">
      <c r="A43" s="243" t="s">
        <v>101</v>
      </c>
      <c r="B43" s="398">
        <v>0</v>
      </c>
      <c r="C43" s="398"/>
      <c r="D43" s="398"/>
      <c r="E43" s="398"/>
      <c r="F43" s="398">
        <v>34</v>
      </c>
      <c r="G43" s="398"/>
      <c r="H43" s="398"/>
      <c r="I43" s="398">
        <v>0</v>
      </c>
      <c r="J43" s="398"/>
      <c r="K43" s="398"/>
      <c r="L43" s="398"/>
      <c r="M43" s="398" t="s">
        <v>252</v>
      </c>
      <c r="N43" s="398"/>
      <c r="O43" s="398"/>
      <c r="P43" s="51"/>
      <c r="Q43" s="51"/>
      <c r="R43" s="117"/>
      <c r="S43" s="128"/>
    </row>
    <row r="44" spans="1:19">
      <c r="A44" s="243" t="s">
        <v>102</v>
      </c>
      <c r="B44" s="398">
        <v>4</v>
      </c>
      <c r="C44" s="398"/>
      <c r="D44" s="398"/>
      <c r="E44" s="398"/>
      <c r="F44" s="398">
        <v>23</v>
      </c>
      <c r="G44" s="398"/>
      <c r="H44" s="398"/>
      <c r="I44" s="398">
        <v>0</v>
      </c>
      <c r="J44" s="398"/>
      <c r="K44" s="398"/>
      <c r="L44" s="398"/>
      <c r="M44" s="398" t="s">
        <v>252</v>
      </c>
      <c r="N44" s="398"/>
      <c r="O44" s="398"/>
      <c r="P44" s="51"/>
      <c r="Q44" s="51"/>
      <c r="R44" s="117"/>
      <c r="S44" s="128"/>
    </row>
    <row r="45" spans="1:19">
      <c r="A45" s="243" t="s">
        <v>103</v>
      </c>
      <c r="B45" s="398">
        <v>4</v>
      </c>
      <c r="C45" s="398"/>
      <c r="D45" s="398"/>
      <c r="E45" s="398"/>
      <c r="F45" s="398">
        <v>5</v>
      </c>
      <c r="G45" s="398"/>
      <c r="H45" s="398"/>
      <c r="I45" s="398">
        <v>0</v>
      </c>
      <c r="J45" s="398"/>
      <c r="K45" s="398"/>
      <c r="L45" s="398"/>
      <c r="M45" s="398" t="s">
        <v>254</v>
      </c>
      <c r="N45" s="398"/>
      <c r="O45" s="398"/>
      <c r="P45" s="51"/>
      <c r="Q45" s="51"/>
      <c r="R45" s="117"/>
      <c r="S45" s="128"/>
    </row>
    <row r="46" spans="1:19">
      <c r="A46" s="243" t="s">
        <v>160</v>
      </c>
      <c r="B46" s="398">
        <v>0</v>
      </c>
      <c r="C46" s="398"/>
      <c r="D46" s="398"/>
      <c r="E46" s="398"/>
      <c r="F46" s="398">
        <v>62</v>
      </c>
      <c r="G46" s="398"/>
      <c r="H46" s="398"/>
      <c r="I46" s="398">
        <v>0</v>
      </c>
      <c r="J46" s="398"/>
      <c r="K46" s="398"/>
      <c r="L46" s="398"/>
      <c r="M46" s="398" t="s">
        <v>252</v>
      </c>
      <c r="N46" s="398"/>
      <c r="O46" s="398"/>
      <c r="P46" s="51"/>
      <c r="Q46" s="51"/>
      <c r="R46" s="117"/>
      <c r="S46" s="128"/>
    </row>
    <row r="47" spans="1:19">
      <c r="A47" s="243" t="s">
        <v>105</v>
      </c>
      <c r="B47" s="398">
        <v>0</v>
      </c>
      <c r="C47" s="398"/>
      <c r="D47" s="398"/>
      <c r="E47" s="398"/>
      <c r="F47" s="398">
        <v>7</v>
      </c>
      <c r="G47" s="398"/>
      <c r="H47" s="398"/>
      <c r="I47" s="398">
        <v>0</v>
      </c>
      <c r="J47" s="398"/>
      <c r="K47" s="398"/>
      <c r="L47" s="398"/>
      <c r="M47" s="398" t="s">
        <v>252</v>
      </c>
      <c r="N47" s="398"/>
      <c r="O47" s="398"/>
      <c r="P47" s="51"/>
      <c r="Q47" s="51"/>
      <c r="R47" s="117"/>
      <c r="S47" s="128"/>
    </row>
    <row r="48" spans="1:19">
      <c r="A48" s="243" t="s">
        <v>242</v>
      </c>
      <c r="B48" s="398">
        <v>0</v>
      </c>
      <c r="C48" s="398"/>
      <c r="D48" s="398"/>
      <c r="E48" s="398"/>
      <c r="F48" s="398">
        <v>9</v>
      </c>
      <c r="G48" s="398"/>
      <c r="H48" s="398"/>
      <c r="I48" s="398">
        <v>0</v>
      </c>
      <c r="J48" s="398"/>
      <c r="K48" s="398"/>
      <c r="L48" s="398"/>
      <c r="M48" s="398" t="s">
        <v>252</v>
      </c>
      <c r="N48" s="398"/>
      <c r="O48" s="398"/>
      <c r="P48" s="51"/>
      <c r="Q48" s="51"/>
      <c r="R48" s="117"/>
      <c r="S48" s="128"/>
    </row>
    <row r="49" spans="1:19">
      <c r="A49" s="243" t="s">
        <v>190</v>
      </c>
      <c r="B49" s="398">
        <v>22</v>
      </c>
      <c r="C49" s="398"/>
      <c r="D49" s="398"/>
      <c r="E49" s="398"/>
      <c r="F49" s="398">
        <v>84</v>
      </c>
      <c r="G49" s="398"/>
      <c r="H49" s="398"/>
      <c r="I49" s="398">
        <v>0</v>
      </c>
      <c r="J49" s="398"/>
      <c r="K49" s="398"/>
      <c r="L49" s="398"/>
      <c r="M49" s="398" t="s">
        <v>252</v>
      </c>
      <c r="N49" s="398"/>
      <c r="O49" s="398"/>
      <c r="P49" s="51"/>
      <c r="Q49" s="51"/>
      <c r="R49" s="117"/>
      <c r="S49" s="128"/>
    </row>
    <row r="50" spans="1:19">
      <c r="A50" s="243" t="s">
        <v>23</v>
      </c>
      <c r="B50" s="398">
        <v>0</v>
      </c>
      <c r="C50" s="398"/>
      <c r="D50" s="398"/>
      <c r="E50" s="398"/>
      <c r="F50" s="398">
        <v>0</v>
      </c>
      <c r="G50" s="398"/>
      <c r="H50" s="398"/>
      <c r="I50" s="398">
        <v>0</v>
      </c>
      <c r="J50" s="398"/>
      <c r="K50" s="398"/>
      <c r="L50" s="398"/>
      <c r="M50" s="398" t="s">
        <v>252</v>
      </c>
      <c r="N50" s="398"/>
      <c r="O50" s="398"/>
      <c r="P50" s="51"/>
      <c r="Q50" s="51"/>
      <c r="R50" s="117"/>
      <c r="S50" s="128"/>
    </row>
    <row r="51" spans="1:19">
      <c r="A51" s="243" t="s">
        <v>24</v>
      </c>
      <c r="B51" s="398">
        <v>0</v>
      </c>
      <c r="C51" s="398"/>
      <c r="D51" s="398"/>
      <c r="E51" s="398"/>
      <c r="F51" s="398">
        <v>7</v>
      </c>
      <c r="G51" s="398"/>
      <c r="H51" s="398"/>
      <c r="I51" s="398">
        <v>0</v>
      </c>
      <c r="J51" s="398"/>
      <c r="K51" s="398"/>
      <c r="L51" s="398"/>
      <c r="M51" s="398" t="s">
        <v>252</v>
      </c>
      <c r="N51" s="398"/>
      <c r="O51" s="398"/>
      <c r="P51" s="51"/>
      <c r="Q51" s="51"/>
      <c r="R51" s="117"/>
      <c r="S51" s="128"/>
    </row>
    <row r="52" spans="1:19">
      <c r="A52" s="243" t="s">
        <v>25</v>
      </c>
      <c r="B52" s="398">
        <v>0</v>
      </c>
      <c r="C52" s="398"/>
      <c r="D52" s="398"/>
      <c r="E52" s="398"/>
      <c r="F52" s="398">
        <v>4</v>
      </c>
      <c r="G52" s="398"/>
      <c r="H52" s="398"/>
      <c r="I52" s="398">
        <v>0</v>
      </c>
      <c r="J52" s="398"/>
      <c r="K52" s="398"/>
      <c r="L52" s="398"/>
      <c r="M52" s="398" t="s">
        <v>252</v>
      </c>
      <c r="N52" s="398"/>
      <c r="O52" s="398"/>
      <c r="P52" s="51"/>
      <c r="Q52" s="51"/>
      <c r="R52" s="117"/>
      <c r="S52" s="128"/>
    </row>
    <row r="53" spans="1:19">
      <c r="A53" s="245" t="s">
        <v>253</v>
      </c>
      <c r="B53" s="398">
        <v>2</v>
      </c>
      <c r="C53" s="398"/>
      <c r="D53" s="398"/>
      <c r="E53" s="398"/>
      <c r="F53" s="398">
        <v>12</v>
      </c>
      <c r="G53" s="398"/>
      <c r="H53" s="398"/>
      <c r="I53" s="398">
        <v>0</v>
      </c>
      <c r="J53" s="398"/>
      <c r="K53" s="398"/>
      <c r="L53" s="398"/>
      <c r="M53" s="398" t="s">
        <v>252</v>
      </c>
      <c r="N53" s="398"/>
      <c r="O53" s="398"/>
      <c r="P53" s="51"/>
      <c r="Q53" s="51"/>
      <c r="R53" s="117"/>
      <c r="S53" s="128"/>
    </row>
    <row r="54" spans="1:19" ht="25.5">
      <c r="A54" s="243" t="s">
        <v>255</v>
      </c>
      <c r="B54" s="398">
        <v>0</v>
      </c>
      <c r="C54" s="398"/>
      <c r="D54" s="398"/>
      <c r="E54" s="398"/>
      <c r="F54" s="398">
        <v>0</v>
      </c>
      <c r="G54" s="398"/>
      <c r="H54" s="398"/>
      <c r="I54" s="398">
        <v>0</v>
      </c>
      <c r="J54" s="398"/>
      <c r="K54" s="398"/>
      <c r="L54" s="398"/>
      <c r="M54" s="398" t="s">
        <v>252</v>
      </c>
      <c r="N54" s="398"/>
      <c r="O54" s="398"/>
      <c r="P54" s="51"/>
      <c r="Q54" s="51"/>
      <c r="R54" s="195"/>
      <c r="S54" s="128"/>
    </row>
    <row r="55" spans="1:19" ht="15.75" thickBot="1">
      <c r="A55" s="244" t="s">
        <v>241</v>
      </c>
      <c r="B55" s="402">
        <v>0</v>
      </c>
      <c r="C55" s="402"/>
      <c r="D55" s="402"/>
      <c r="E55" s="402"/>
      <c r="F55" s="402">
        <v>5</v>
      </c>
      <c r="G55" s="402"/>
      <c r="H55" s="402"/>
      <c r="I55" s="402">
        <v>0</v>
      </c>
      <c r="J55" s="402"/>
      <c r="K55" s="402"/>
      <c r="L55" s="402"/>
      <c r="M55" s="402" t="s">
        <v>252</v>
      </c>
      <c r="N55" s="402"/>
      <c r="O55" s="402"/>
      <c r="P55" s="51"/>
      <c r="Q55" s="51"/>
      <c r="R55" s="195"/>
      <c r="S55" s="128"/>
    </row>
    <row r="56" spans="1:19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51"/>
      <c r="Q56" s="51"/>
    </row>
    <row r="57" spans="1:19" ht="27.75" customHeight="1" thickBot="1">
      <c r="A57" s="401" t="s">
        <v>333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51"/>
      <c r="Q57" s="51"/>
    </row>
    <row r="58" spans="1:19" ht="24" customHeight="1" thickBot="1">
      <c r="A58" s="388" t="s">
        <v>0</v>
      </c>
      <c r="B58" s="409" t="s">
        <v>283</v>
      </c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51"/>
      <c r="Q58" s="51"/>
    </row>
    <row r="59" spans="1:19" ht="152.25" customHeight="1" thickBot="1">
      <c r="A59" s="389"/>
      <c r="B59" s="389" t="s">
        <v>282</v>
      </c>
      <c r="C59" s="389"/>
      <c r="D59" s="389" t="s">
        <v>281</v>
      </c>
      <c r="E59" s="389"/>
      <c r="F59" s="389"/>
      <c r="G59" s="389" t="s">
        <v>280</v>
      </c>
      <c r="H59" s="389"/>
      <c r="I59" s="389" t="s">
        <v>279</v>
      </c>
      <c r="J59" s="389"/>
      <c r="K59" s="389" t="s">
        <v>278</v>
      </c>
      <c r="L59" s="389"/>
      <c r="M59" s="389" t="s">
        <v>277</v>
      </c>
      <c r="N59" s="389"/>
      <c r="O59" s="389"/>
      <c r="P59" s="51"/>
      <c r="Q59" s="51"/>
    </row>
    <row r="60" spans="1:19" ht="12.75" customHeight="1" thickTop="1" thickBot="1">
      <c r="A60" s="170">
        <v>1</v>
      </c>
      <c r="B60" s="406">
        <v>2</v>
      </c>
      <c r="C60" s="406"/>
      <c r="D60" s="406">
        <v>3</v>
      </c>
      <c r="E60" s="406"/>
      <c r="F60" s="406"/>
      <c r="G60" s="406">
        <v>4</v>
      </c>
      <c r="H60" s="406"/>
      <c r="I60" s="406">
        <v>5</v>
      </c>
      <c r="J60" s="406"/>
      <c r="K60" s="406">
        <v>6</v>
      </c>
      <c r="L60" s="406"/>
      <c r="M60" s="406">
        <v>7</v>
      </c>
      <c r="N60" s="406"/>
      <c r="O60" s="406"/>
      <c r="P60" s="51"/>
      <c r="Q60" s="51"/>
    </row>
    <row r="61" spans="1:19" ht="15.75" thickTop="1">
      <c r="A61" s="4" t="s">
        <v>90</v>
      </c>
      <c r="B61" s="405" t="s">
        <v>252</v>
      </c>
      <c r="C61" s="405"/>
      <c r="D61" s="405" t="s">
        <v>252</v>
      </c>
      <c r="E61" s="405"/>
      <c r="F61" s="405"/>
      <c r="G61" s="405" t="s">
        <v>252</v>
      </c>
      <c r="H61" s="405"/>
      <c r="I61" s="405" t="s">
        <v>252</v>
      </c>
      <c r="J61" s="405"/>
      <c r="K61" s="405" t="s">
        <v>252</v>
      </c>
      <c r="L61" s="405"/>
      <c r="M61" s="405" t="s">
        <v>252</v>
      </c>
      <c r="N61" s="405"/>
      <c r="O61" s="405"/>
      <c r="P61" s="51"/>
      <c r="Q61" s="51"/>
    </row>
    <row r="62" spans="1:19">
      <c r="A62" s="4" t="s">
        <v>91</v>
      </c>
      <c r="B62" s="399" t="s">
        <v>252</v>
      </c>
      <c r="C62" s="399"/>
      <c r="D62" s="399" t="s">
        <v>252</v>
      </c>
      <c r="E62" s="399"/>
      <c r="F62" s="399"/>
      <c r="G62" s="399" t="s">
        <v>252</v>
      </c>
      <c r="H62" s="399"/>
      <c r="I62" s="399" t="s">
        <v>252</v>
      </c>
      <c r="J62" s="399"/>
      <c r="K62" s="399" t="s">
        <v>252</v>
      </c>
      <c r="L62" s="399"/>
      <c r="M62" s="399" t="s">
        <v>252</v>
      </c>
      <c r="N62" s="399"/>
      <c r="O62" s="399"/>
      <c r="P62" s="51"/>
      <c r="Q62" s="51"/>
    </row>
    <row r="63" spans="1:19">
      <c r="A63" s="4" t="s">
        <v>92</v>
      </c>
      <c r="B63" s="399" t="s">
        <v>252</v>
      </c>
      <c r="C63" s="399"/>
      <c r="D63" s="399" t="s">
        <v>252</v>
      </c>
      <c r="E63" s="399"/>
      <c r="F63" s="399"/>
      <c r="G63" s="399" t="s">
        <v>252</v>
      </c>
      <c r="H63" s="399"/>
      <c r="I63" s="399" t="s">
        <v>252</v>
      </c>
      <c r="J63" s="399"/>
      <c r="K63" s="399" t="s">
        <v>252</v>
      </c>
      <c r="L63" s="399"/>
      <c r="M63" s="399" t="s">
        <v>252</v>
      </c>
      <c r="N63" s="399"/>
      <c r="O63" s="399"/>
      <c r="P63" s="51"/>
      <c r="Q63" s="51"/>
    </row>
    <row r="64" spans="1:19">
      <c r="A64" s="4" t="s">
        <v>93</v>
      </c>
      <c r="B64" s="399" t="s">
        <v>252</v>
      </c>
      <c r="C64" s="399"/>
      <c r="D64" s="399" t="s">
        <v>252</v>
      </c>
      <c r="E64" s="399"/>
      <c r="F64" s="399"/>
      <c r="G64" s="399" t="s">
        <v>252</v>
      </c>
      <c r="H64" s="399"/>
      <c r="I64" s="399" t="s">
        <v>252</v>
      </c>
      <c r="J64" s="399"/>
      <c r="K64" s="399" t="s">
        <v>252</v>
      </c>
      <c r="L64" s="399"/>
      <c r="M64" s="399" t="s">
        <v>252</v>
      </c>
      <c r="N64" s="399"/>
      <c r="O64" s="399"/>
      <c r="P64" s="51"/>
      <c r="Q64" s="51"/>
    </row>
    <row r="65" spans="1:17">
      <c r="A65" s="4" t="s">
        <v>94</v>
      </c>
      <c r="B65" s="399" t="s">
        <v>252</v>
      </c>
      <c r="C65" s="399"/>
      <c r="D65" s="399" t="s">
        <v>252</v>
      </c>
      <c r="E65" s="399"/>
      <c r="F65" s="399"/>
      <c r="G65" s="399" t="s">
        <v>252</v>
      </c>
      <c r="H65" s="399"/>
      <c r="I65" s="399" t="s">
        <v>252</v>
      </c>
      <c r="J65" s="399"/>
      <c r="K65" s="399" t="s">
        <v>252</v>
      </c>
      <c r="L65" s="399"/>
      <c r="M65" s="399" t="s">
        <v>252</v>
      </c>
      <c r="N65" s="399"/>
      <c r="O65" s="399"/>
      <c r="P65" s="51"/>
      <c r="Q65" s="51"/>
    </row>
    <row r="66" spans="1:17">
      <c r="A66" s="4" t="s">
        <v>95</v>
      </c>
      <c r="B66" s="399" t="s">
        <v>252</v>
      </c>
      <c r="C66" s="399"/>
      <c r="D66" s="399" t="s">
        <v>252</v>
      </c>
      <c r="E66" s="399"/>
      <c r="F66" s="399"/>
      <c r="G66" s="399" t="s">
        <v>252</v>
      </c>
      <c r="H66" s="399"/>
      <c r="I66" s="399" t="s">
        <v>252</v>
      </c>
      <c r="J66" s="399"/>
      <c r="K66" s="399" t="s">
        <v>252</v>
      </c>
      <c r="L66" s="399"/>
      <c r="M66" s="399" t="s">
        <v>252</v>
      </c>
      <c r="N66" s="399"/>
      <c r="O66" s="399"/>
      <c r="P66" s="51"/>
      <c r="Q66" s="51"/>
    </row>
    <row r="67" spans="1:17">
      <c r="A67" s="4" t="s">
        <v>96</v>
      </c>
      <c r="B67" s="399" t="s">
        <v>252</v>
      </c>
      <c r="C67" s="399"/>
      <c r="D67" s="399" t="s">
        <v>252</v>
      </c>
      <c r="E67" s="399"/>
      <c r="F67" s="399"/>
      <c r="G67" s="399" t="s">
        <v>252</v>
      </c>
      <c r="H67" s="399"/>
      <c r="I67" s="399" t="s">
        <v>252</v>
      </c>
      <c r="J67" s="399"/>
      <c r="K67" s="399" t="s">
        <v>252</v>
      </c>
      <c r="L67" s="399"/>
      <c r="M67" s="399" t="s">
        <v>252</v>
      </c>
      <c r="N67" s="399"/>
      <c r="O67" s="399"/>
      <c r="P67" s="51"/>
      <c r="Q67" s="51"/>
    </row>
    <row r="68" spans="1:17">
      <c r="A68" s="4" t="s">
        <v>97</v>
      </c>
      <c r="B68" s="399" t="s">
        <v>252</v>
      </c>
      <c r="C68" s="399"/>
      <c r="D68" s="399" t="s">
        <v>252</v>
      </c>
      <c r="E68" s="399"/>
      <c r="F68" s="399"/>
      <c r="G68" s="399" t="s">
        <v>252</v>
      </c>
      <c r="H68" s="399"/>
      <c r="I68" s="399" t="s">
        <v>252</v>
      </c>
      <c r="J68" s="399"/>
      <c r="K68" s="399" t="s">
        <v>252</v>
      </c>
      <c r="L68" s="399"/>
      <c r="M68" s="399" t="s">
        <v>252</v>
      </c>
      <c r="N68" s="399"/>
      <c r="O68" s="399"/>
      <c r="P68" s="51"/>
      <c r="Q68" s="51"/>
    </row>
    <row r="69" spans="1:17">
      <c r="A69" s="4" t="s">
        <v>98</v>
      </c>
      <c r="B69" s="399" t="s">
        <v>252</v>
      </c>
      <c r="C69" s="399"/>
      <c r="D69" s="399" t="s">
        <v>252</v>
      </c>
      <c r="E69" s="399"/>
      <c r="F69" s="399"/>
      <c r="G69" s="399" t="s">
        <v>252</v>
      </c>
      <c r="H69" s="399"/>
      <c r="I69" s="399" t="s">
        <v>252</v>
      </c>
      <c r="J69" s="399"/>
      <c r="K69" s="399" t="s">
        <v>252</v>
      </c>
      <c r="L69" s="399"/>
      <c r="M69" s="399" t="s">
        <v>252</v>
      </c>
      <c r="N69" s="399"/>
      <c r="O69" s="399"/>
      <c r="P69" s="51"/>
      <c r="Q69" s="51"/>
    </row>
    <row r="70" spans="1:17">
      <c r="A70" s="4" t="s">
        <v>99</v>
      </c>
      <c r="B70" s="399" t="s">
        <v>252</v>
      </c>
      <c r="C70" s="399"/>
      <c r="D70" s="399" t="s">
        <v>252</v>
      </c>
      <c r="E70" s="399"/>
      <c r="F70" s="399"/>
      <c r="G70" s="399" t="s">
        <v>252</v>
      </c>
      <c r="H70" s="399"/>
      <c r="I70" s="399" t="s">
        <v>252</v>
      </c>
      <c r="J70" s="399"/>
      <c r="K70" s="399" t="s">
        <v>252</v>
      </c>
      <c r="L70" s="399"/>
      <c r="M70" s="399" t="s">
        <v>252</v>
      </c>
      <c r="N70" s="399"/>
      <c r="O70" s="399"/>
      <c r="P70" s="51"/>
      <c r="Q70" s="51"/>
    </row>
    <row r="71" spans="1:17">
      <c r="A71" s="4" t="s">
        <v>100</v>
      </c>
      <c r="B71" s="399" t="s">
        <v>252</v>
      </c>
      <c r="C71" s="399"/>
      <c r="D71" s="399" t="s">
        <v>252</v>
      </c>
      <c r="E71" s="399"/>
      <c r="F71" s="399"/>
      <c r="G71" s="399" t="s">
        <v>252</v>
      </c>
      <c r="H71" s="399"/>
      <c r="I71" s="399" t="s">
        <v>252</v>
      </c>
      <c r="J71" s="399"/>
      <c r="K71" s="399" t="s">
        <v>252</v>
      </c>
      <c r="L71" s="399"/>
      <c r="M71" s="399" t="s">
        <v>252</v>
      </c>
      <c r="N71" s="399"/>
      <c r="O71" s="399"/>
      <c r="P71" s="51"/>
      <c r="Q71" s="51"/>
    </row>
    <row r="72" spans="1:17">
      <c r="A72" s="4" t="s">
        <v>101</v>
      </c>
      <c r="B72" s="399" t="s">
        <v>252</v>
      </c>
      <c r="C72" s="399"/>
      <c r="D72" s="399" t="s">
        <v>252</v>
      </c>
      <c r="E72" s="399"/>
      <c r="F72" s="399"/>
      <c r="G72" s="399" t="s">
        <v>252</v>
      </c>
      <c r="H72" s="399"/>
      <c r="I72" s="399" t="s">
        <v>252</v>
      </c>
      <c r="J72" s="399"/>
      <c r="K72" s="399" t="s">
        <v>252</v>
      </c>
      <c r="L72" s="399"/>
      <c r="M72" s="399" t="s">
        <v>252</v>
      </c>
      <c r="N72" s="399"/>
      <c r="O72" s="399"/>
      <c r="P72" s="51"/>
      <c r="Q72" s="51"/>
    </row>
    <row r="73" spans="1:17">
      <c r="A73" s="4" t="s">
        <v>102</v>
      </c>
      <c r="B73" s="399" t="s">
        <v>252</v>
      </c>
      <c r="C73" s="399"/>
      <c r="D73" s="399" t="s">
        <v>252</v>
      </c>
      <c r="E73" s="399"/>
      <c r="F73" s="399"/>
      <c r="G73" s="399" t="s">
        <v>252</v>
      </c>
      <c r="H73" s="399"/>
      <c r="I73" s="399" t="s">
        <v>252</v>
      </c>
      <c r="J73" s="399"/>
      <c r="K73" s="399" t="s">
        <v>252</v>
      </c>
      <c r="L73" s="399"/>
      <c r="M73" s="399" t="s">
        <v>252</v>
      </c>
      <c r="N73" s="399"/>
      <c r="O73" s="399"/>
      <c r="P73" s="51"/>
      <c r="Q73" s="51"/>
    </row>
    <row r="74" spans="1:17">
      <c r="A74" s="4" t="s">
        <v>103</v>
      </c>
      <c r="B74" s="399" t="s">
        <v>252</v>
      </c>
      <c r="C74" s="399"/>
      <c r="D74" s="399" t="s">
        <v>252</v>
      </c>
      <c r="E74" s="399"/>
      <c r="F74" s="399"/>
      <c r="G74" s="399" t="s">
        <v>252</v>
      </c>
      <c r="H74" s="399"/>
      <c r="I74" s="399" t="s">
        <v>252</v>
      </c>
      <c r="J74" s="399"/>
      <c r="K74" s="399" t="s">
        <v>252</v>
      </c>
      <c r="L74" s="399"/>
      <c r="M74" s="399" t="s">
        <v>252</v>
      </c>
      <c r="N74" s="399"/>
      <c r="O74" s="399"/>
      <c r="P74" s="51"/>
      <c r="Q74" s="51"/>
    </row>
    <row r="75" spans="1:17">
      <c r="A75" s="4" t="s">
        <v>160</v>
      </c>
      <c r="B75" s="399" t="s">
        <v>252</v>
      </c>
      <c r="C75" s="399"/>
      <c r="D75" s="399" t="s">
        <v>252</v>
      </c>
      <c r="E75" s="399"/>
      <c r="F75" s="399"/>
      <c r="G75" s="399" t="s">
        <v>252</v>
      </c>
      <c r="H75" s="399"/>
      <c r="I75" s="399" t="s">
        <v>252</v>
      </c>
      <c r="J75" s="399"/>
      <c r="K75" s="399" t="s">
        <v>252</v>
      </c>
      <c r="L75" s="399"/>
      <c r="M75" s="399" t="s">
        <v>252</v>
      </c>
      <c r="N75" s="399"/>
      <c r="O75" s="399"/>
      <c r="P75" s="51"/>
      <c r="Q75" s="51"/>
    </row>
    <row r="76" spans="1:17">
      <c r="A76" s="4" t="s">
        <v>105</v>
      </c>
      <c r="B76" s="399" t="s">
        <v>252</v>
      </c>
      <c r="C76" s="399"/>
      <c r="D76" s="399" t="s">
        <v>252</v>
      </c>
      <c r="E76" s="399"/>
      <c r="F76" s="399"/>
      <c r="G76" s="399" t="s">
        <v>252</v>
      </c>
      <c r="H76" s="399"/>
      <c r="I76" s="399" t="s">
        <v>252</v>
      </c>
      <c r="J76" s="399"/>
      <c r="K76" s="399" t="s">
        <v>252</v>
      </c>
      <c r="L76" s="399"/>
      <c r="M76" s="399" t="s">
        <v>252</v>
      </c>
      <c r="N76" s="399"/>
      <c r="O76" s="399"/>
      <c r="P76" s="51"/>
      <c r="Q76" s="51"/>
    </row>
    <row r="77" spans="1:17">
      <c r="A77" s="4" t="s">
        <v>242</v>
      </c>
      <c r="B77" s="399" t="s">
        <v>254</v>
      </c>
      <c r="C77" s="399"/>
      <c r="D77" s="399" t="s">
        <v>254</v>
      </c>
      <c r="E77" s="399"/>
      <c r="F77" s="399"/>
      <c r="G77" s="399" t="s">
        <v>254</v>
      </c>
      <c r="H77" s="399"/>
      <c r="I77" s="399" t="s">
        <v>254</v>
      </c>
      <c r="J77" s="399"/>
      <c r="K77" s="399" t="s">
        <v>252</v>
      </c>
      <c r="L77" s="399"/>
      <c r="M77" s="399" t="s">
        <v>252</v>
      </c>
      <c r="N77" s="399"/>
      <c r="O77" s="399"/>
      <c r="P77" s="51"/>
      <c r="Q77" s="51"/>
    </row>
    <row r="78" spans="1:17">
      <c r="A78" s="235" t="s">
        <v>190</v>
      </c>
      <c r="B78" s="399" t="s">
        <v>252</v>
      </c>
      <c r="C78" s="399"/>
      <c r="D78" s="399" t="s">
        <v>252</v>
      </c>
      <c r="E78" s="399"/>
      <c r="F78" s="399"/>
      <c r="G78" s="399" t="s">
        <v>252</v>
      </c>
      <c r="H78" s="399"/>
      <c r="I78" s="399" t="s">
        <v>252</v>
      </c>
      <c r="J78" s="399"/>
      <c r="K78" s="399" t="s">
        <v>252</v>
      </c>
      <c r="L78" s="399"/>
      <c r="M78" s="399" t="s">
        <v>252</v>
      </c>
      <c r="N78" s="399"/>
      <c r="O78" s="399"/>
      <c r="P78" s="51"/>
      <c r="Q78" s="51"/>
    </row>
    <row r="79" spans="1:17">
      <c r="A79" s="4" t="s">
        <v>23</v>
      </c>
      <c r="B79" s="399" t="s">
        <v>252</v>
      </c>
      <c r="C79" s="399"/>
      <c r="D79" s="399" t="s">
        <v>252</v>
      </c>
      <c r="E79" s="399"/>
      <c r="F79" s="399"/>
      <c r="G79" s="399" t="s">
        <v>252</v>
      </c>
      <c r="H79" s="399"/>
      <c r="I79" s="399" t="s">
        <v>252</v>
      </c>
      <c r="J79" s="399"/>
      <c r="K79" s="399" t="s">
        <v>252</v>
      </c>
      <c r="L79" s="399"/>
      <c r="M79" s="399" t="s">
        <v>252</v>
      </c>
      <c r="N79" s="399"/>
      <c r="O79" s="399"/>
      <c r="P79" s="51"/>
      <c r="Q79" s="51"/>
    </row>
    <row r="80" spans="1:17">
      <c r="A80" s="4" t="s">
        <v>24</v>
      </c>
      <c r="B80" s="399" t="s">
        <v>252</v>
      </c>
      <c r="C80" s="399"/>
      <c r="D80" s="399" t="s">
        <v>252</v>
      </c>
      <c r="E80" s="399"/>
      <c r="F80" s="399"/>
      <c r="G80" s="399" t="s">
        <v>252</v>
      </c>
      <c r="H80" s="399"/>
      <c r="I80" s="399" t="s">
        <v>252</v>
      </c>
      <c r="J80" s="399"/>
      <c r="K80" s="399" t="s">
        <v>252</v>
      </c>
      <c r="L80" s="399"/>
      <c r="M80" s="399" t="s">
        <v>252</v>
      </c>
      <c r="N80" s="399"/>
      <c r="O80" s="399"/>
      <c r="P80" s="51"/>
      <c r="Q80" s="51"/>
    </row>
    <row r="81" spans="1:17">
      <c r="A81" s="4" t="s">
        <v>25</v>
      </c>
      <c r="B81" s="399" t="s">
        <v>252</v>
      </c>
      <c r="C81" s="399"/>
      <c r="D81" s="399" t="s">
        <v>252</v>
      </c>
      <c r="E81" s="399"/>
      <c r="F81" s="399"/>
      <c r="G81" s="399" t="s">
        <v>252</v>
      </c>
      <c r="H81" s="399"/>
      <c r="I81" s="399" t="s">
        <v>252</v>
      </c>
      <c r="J81" s="399"/>
      <c r="K81" s="399" t="s">
        <v>252</v>
      </c>
      <c r="L81" s="399"/>
      <c r="M81" s="399" t="s">
        <v>252</v>
      </c>
      <c r="N81" s="399"/>
      <c r="O81" s="399"/>
      <c r="P81" s="51"/>
      <c r="Q81" s="51"/>
    </row>
    <row r="82" spans="1:17" ht="25.5">
      <c r="A82" s="4" t="s">
        <v>271</v>
      </c>
      <c r="B82" s="399" t="s">
        <v>252</v>
      </c>
      <c r="C82" s="399"/>
      <c r="D82" s="399" t="s">
        <v>252</v>
      </c>
      <c r="E82" s="399"/>
      <c r="F82" s="399"/>
      <c r="G82" s="399" t="s">
        <v>252</v>
      </c>
      <c r="H82" s="399"/>
      <c r="I82" s="399" t="s">
        <v>252</v>
      </c>
      <c r="J82" s="399"/>
      <c r="K82" s="399" t="s">
        <v>252</v>
      </c>
      <c r="L82" s="399"/>
      <c r="M82" s="399" t="s">
        <v>252</v>
      </c>
      <c r="N82" s="399"/>
      <c r="O82" s="399"/>
      <c r="P82" s="51"/>
      <c r="Q82" s="51"/>
    </row>
    <row r="83" spans="1:17" ht="25.5">
      <c r="A83" s="4" t="s">
        <v>276</v>
      </c>
      <c r="B83" s="399" t="s">
        <v>252</v>
      </c>
      <c r="C83" s="399"/>
      <c r="D83" s="399" t="s">
        <v>252</v>
      </c>
      <c r="E83" s="399"/>
      <c r="F83" s="399"/>
      <c r="G83" s="399" t="s">
        <v>252</v>
      </c>
      <c r="H83" s="399"/>
      <c r="I83" s="399" t="s">
        <v>252</v>
      </c>
      <c r="J83" s="399"/>
      <c r="K83" s="399" t="s">
        <v>252</v>
      </c>
      <c r="L83" s="399"/>
      <c r="M83" s="399" t="s">
        <v>252</v>
      </c>
      <c r="N83" s="399"/>
      <c r="O83" s="399"/>
      <c r="P83" s="51"/>
      <c r="Q83" s="51"/>
    </row>
    <row r="84" spans="1:17" ht="15.75" thickBot="1">
      <c r="A84" s="20" t="s">
        <v>241</v>
      </c>
      <c r="B84" s="400" t="s">
        <v>252</v>
      </c>
      <c r="C84" s="400"/>
      <c r="D84" s="400" t="s">
        <v>252</v>
      </c>
      <c r="E84" s="400"/>
      <c r="F84" s="400"/>
      <c r="G84" s="400" t="s">
        <v>252</v>
      </c>
      <c r="H84" s="400"/>
      <c r="I84" s="400" t="s">
        <v>252</v>
      </c>
      <c r="J84" s="400"/>
      <c r="K84" s="400" t="s">
        <v>252</v>
      </c>
      <c r="L84" s="400"/>
      <c r="M84" s="400" t="s">
        <v>252</v>
      </c>
      <c r="N84" s="400"/>
      <c r="O84" s="400"/>
      <c r="P84" s="51"/>
      <c r="Q84" s="51"/>
    </row>
    <row r="85" spans="1:17">
      <c r="A85" s="32"/>
      <c r="B85" s="32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51"/>
      <c r="Q85" s="51"/>
    </row>
    <row r="86" spans="1:17" ht="23.25" customHeight="1" thickBot="1">
      <c r="A86" s="401" t="s">
        <v>334</v>
      </c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51"/>
      <c r="Q86" s="51"/>
    </row>
    <row r="87" spans="1:17" ht="34.5" customHeight="1" thickBot="1">
      <c r="A87" s="388" t="s">
        <v>0</v>
      </c>
      <c r="B87" s="411" t="s">
        <v>275</v>
      </c>
      <c r="C87" s="411"/>
      <c r="D87" s="411"/>
      <c r="E87" s="411"/>
      <c r="F87" s="411"/>
      <c r="G87" s="411"/>
      <c r="H87" s="411"/>
      <c r="I87" s="411" t="s">
        <v>274</v>
      </c>
      <c r="J87" s="411"/>
      <c r="K87" s="411"/>
      <c r="L87" s="411"/>
      <c r="M87" s="411"/>
      <c r="N87" s="411"/>
      <c r="O87" s="411"/>
      <c r="P87" s="51"/>
      <c r="Q87" s="51"/>
    </row>
    <row r="88" spans="1:17" ht="57" customHeight="1" thickBot="1">
      <c r="A88" s="399"/>
      <c r="B88" s="389" t="s">
        <v>273</v>
      </c>
      <c r="C88" s="389"/>
      <c r="D88" s="389"/>
      <c r="E88" s="389"/>
      <c r="F88" s="389" t="s">
        <v>272</v>
      </c>
      <c r="G88" s="389"/>
      <c r="H88" s="389"/>
      <c r="I88" s="403" t="s">
        <v>273</v>
      </c>
      <c r="J88" s="403"/>
      <c r="K88" s="403"/>
      <c r="L88" s="403" t="s">
        <v>272</v>
      </c>
      <c r="M88" s="403"/>
      <c r="N88" s="403"/>
      <c r="O88" s="403"/>
      <c r="P88" s="51"/>
      <c r="Q88" s="51"/>
    </row>
    <row r="89" spans="1:17" ht="12.75" customHeight="1" thickTop="1" thickBot="1">
      <c r="A89" s="227">
        <v>1</v>
      </c>
      <c r="B89" s="350">
        <v>2</v>
      </c>
      <c r="C89" s="350"/>
      <c r="D89" s="350"/>
      <c r="E89" s="350"/>
      <c r="F89" s="350">
        <v>3</v>
      </c>
      <c r="G89" s="350"/>
      <c r="H89" s="350"/>
      <c r="I89" s="350">
        <v>4</v>
      </c>
      <c r="J89" s="350"/>
      <c r="K89" s="350"/>
      <c r="L89" s="350">
        <v>5</v>
      </c>
      <c r="M89" s="350"/>
      <c r="N89" s="350"/>
      <c r="O89" s="350"/>
      <c r="P89" s="51"/>
      <c r="Q89" s="51"/>
    </row>
    <row r="90" spans="1:17" ht="15.75" thickTop="1">
      <c r="A90" s="4" t="s">
        <v>90</v>
      </c>
      <c r="B90" s="405" t="s">
        <v>252</v>
      </c>
      <c r="C90" s="405"/>
      <c r="D90" s="405"/>
      <c r="E90" s="405"/>
      <c r="F90" s="405" t="s">
        <v>252</v>
      </c>
      <c r="G90" s="405"/>
      <c r="H90" s="405"/>
      <c r="I90" s="405" t="s">
        <v>252</v>
      </c>
      <c r="J90" s="405"/>
      <c r="K90" s="405"/>
      <c r="L90" s="405" t="s">
        <v>252</v>
      </c>
      <c r="M90" s="405"/>
      <c r="N90" s="405"/>
      <c r="O90" s="405"/>
      <c r="P90" s="51"/>
      <c r="Q90" s="51"/>
    </row>
    <row r="91" spans="1:17">
      <c r="A91" s="4" t="s">
        <v>91</v>
      </c>
      <c r="B91" s="399" t="s">
        <v>252</v>
      </c>
      <c r="C91" s="399"/>
      <c r="D91" s="399"/>
      <c r="E91" s="399"/>
      <c r="F91" s="399" t="s">
        <v>252</v>
      </c>
      <c r="G91" s="399"/>
      <c r="H91" s="399"/>
      <c r="I91" s="399" t="s">
        <v>252</v>
      </c>
      <c r="J91" s="399"/>
      <c r="K91" s="399"/>
      <c r="L91" s="399" t="s">
        <v>252</v>
      </c>
      <c r="M91" s="399"/>
      <c r="N91" s="399"/>
      <c r="O91" s="399"/>
      <c r="P91" s="51"/>
      <c r="Q91" s="51"/>
    </row>
    <row r="92" spans="1:17">
      <c r="A92" s="4" t="s">
        <v>92</v>
      </c>
      <c r="B92" s="399" t="s">
        <v>252</v>
      </c>
      <c r="C92" s="399"/>
      <c r="D92" s="399"/>
      <c r="E92" s="399"/>
      <c r="F92" s="399" t="s">
        <v>252</v>
      </c>
      <c r="G92" s="399"/>
      <c r="H92" s="399"/>
      <c r="I92" s="399" t="s">
        <v>252</v>
      </c>
      <c r="J92" s="399"/>
      <c r="K92" s="399"/>
      <c r="L92" s="399" t="s">
        <v>252</v>
      </c>
      <c r="M92" s="399"/>
      <c r="N92" s="399"/>
      <c r="O92" s="399"/>
      <c r="P92" s="51"/>
      <c r="Q92" s="51"/>
    </row>
    <row r="93" spans="1:17">
      <c r="A93" s="4" t="s">
        <v>93</v>
      </c>
      <c r="B93" s="399" t="s">
        <v>252</v>
      </c>
      <c r="C93" s="399"/>
      <c r="D93" s="399"/>
      <c r="E93" s="399"/>
      <c r="F93" s="399" t="s">
        <v>252</v>
      </c>
      <c r="G93" s="399"/>
      <c r="H93" s="399"/>
      <c r="I93" s="399" t="s">
        <v>252</v>
      </c>
      <c r="J93" s="399"/>
      <c r="K93" s="399"/>
      <c r="L93" s="399" t="s">
        <v>252</v>
      </c>
      <c r="M93" s="399"/>
      <c r="N93" s="399"/>
      <c r="O93" s="399"/>
      <c r="P93" s="51"/>
      <c r="Q93" s="51"/>
    </row>
    <row r="94" spans="1:17">
      <c r="A94" s="4" t="s">
        <v>94</v>
      </c>
      <c r="B94" s="399" t="s">
        <v>252</v>
      </c>
      <c r="C94" s="399"/>
      <c r="D94" s="399"/>
      <c r="E94" s="399"/>
      <c r="F94" s="399" t="s">
        <v>252</v>
      </c>
      <c r="G94" s="399"/>
      <c r="H94" s="399"/>
      <c r="I94" s="399" t="s">
        <v>252</v>
      </c>
      <c r="J94" s="399"/>
      <c r="K94" s="399"/>
      <c r="L94" s="399" t="s">
        <v>252</v>
      </c>
      <c r="M94" s="399"/>
      <c r="N94" s="399"/>
      <c r="O94" s="399"/>
      <c r="P94" s="51"/>
      <c r="Q94" s="51"/>
    </row>
    <row r="95" spans="1:17">
      <c r="A95" s="4" t="s">
        <v>95</v>
      </c>
      <c r="B95" s="399" t="s">
        <v>252</v>
      </c>
      <c r="C95" s="399"/>
      <c r="D95" s="399"/>
      <c r="E95" s="399"/>
      <c r="F95" s="399" t="s">
        <v>254</v>
      </c>
      <c r="G95" s="399"/>
      <c r="H95" s="399"/>
      <c r="I95" s="399" t="s">
        <v>252</v>
      </c>
      <c r="J95" s="399"/>
      <c r="K95" s="399"/>
      <c r="L95" s="399" t="s">
        <v>254</v>
      </c>
      <c r="M95" s="399"/>
      <c r="N95" s="399"/>
      <c r="O95" s="399"/>
      <c r="P95" s="51"/>
      <c r="Q95" s="51"/>
    </row>
    <row r="96" spans="1:17">
      <c r="A96" s="4" t="s">
        <v>96</v>
      </c>
      <c r="B96" s="399" t="s">
        <v>252</v>
      </c>
      <c r="C96" s="399"/>
      <c r="D96" s="399"/>
      <c r="E96" s="399"/>
      <c r="F96" s="399" t="s">
        <v>252</v>
      </c>
      <c r="G96" s="399"/>
      <c r="H96" s="399"/>
      <c r="I96" s="399" t="s">
        <v>252</v>
      </c>
      <c r="J96" s="399"/>
      <c r="K96" s="399"/>
      <c r="L96" s="399" t="s">
        <v>252</v>
      </c>
      <c r="M96" s="399"/>
      <c r="N96" s="399"/>
      <c r="O96" s="399"/>
      <c r="P96" s="51"/>
      <c r="Q96" s="51"/>
    </row>
    <row r="97" spans="1:17">
      <c r="A97" s="4" t="s">
        <v>97</v>
      </c>
      <c r="B97" s="399" t="s">
        <v>252</v>
      </c>
      <c r="C97" s="399"/>
      <c r="D97" s="399"/>
      <c r="E97" s="399"/>
      <c r="F97" s="399" t="s">
        <v>252</v>
      </c>
      <c r="G97" s="399"/>
      <c r="H97" s="399"/>
      <c r="I97" s="399" t="s">
        <v>252</v>
      </c>
      <c r="J97" s="399"/>
      <c r="K97" s="399"/>
      <c r="L97" s="399" t="s">
        <v>252</v>
      </c>
      <c r="M97" s="399"/>
      <c r="N97" s="399"/>
      <c r="O97" s="399"/>
      <c r="P97" s="51"/>
      <c r="Q97" s="51"/>
    </row>
    <row r="98" spans="1:17">
      <c r="A98" s="4" t="s">
        <v>98</v>
      </c>
      <c r="B98" s="399" t="s">
        <v>252</v>
      </c>
      <c r="C98" s="399"/>
      <c r="D98" s="399"/>
      <c r="E98" s="399"/>
      <c r="F98" s="399" t="s">
        <v>252</v>
      </c>
      <c r="G98" s="399"/>
      <c r="H98" s="399"/>
      <c r="I98" s="399" t="s">
        <v>252</v>
      </c>
      <c r="J98" s="399"/>
      <c r="K98" s="399"/>
      <c r="L98" s="399" t="s">
        <v>252</v>
      </c>
      <c r="M98" s="399"/>
      <c r="N98" s="399"/>
      <c r="O98" s="399"/>
      <c r="P98" s="51"/>
      <c r="Q98" s="51"/>
    </row>
    <row r="99" spans="1:17">
      <c r="A99" s="4" t="s">
        <v>99</v>
      </c>
      <c r="B99" s="399" t="s">
        <v>252</v>
      </c>
      <c r="C99" s="399"/>
      <c r="D99" s="399"/>
      <c r="E99" s="399"/>
      <c r="F99" s="399" t="s">
        <v>252</v>
      </c>
      <c r="G99" s="399"/>
      <c r="H99" s="399"/>
      <c r="I99" s="399" t="s">
        <v>252</v>
      </c>
      <c r="J99" s="399"/>
      <c r="K99" s="399"/>
      <c r="L99" s="399" t="s">
        <v>252</v>
      </c>
      <c r="M99" s="399"/>
      <c r="N99" s="399"/>
      <c r="O99" s="399"/>
      <c r="P99" s="51"/>
      <c r="Q99" s="51"/>
    </row>
    <row r="100" spans="1:17">
      <c r="A100" s="4" t="s">
        <v>100</v>
      </c>
      <c r="B100" s="399" t="s">
        <v>252</v>
      </c>
      <c r="C100" s="399"/>
      <c r="D100" s="399"/>
      <c r="E100" s="399"/>
      <c r="F100" s="399" t="s">
        <v>252</v>
      </c>
      <c r="G100" s="399"/>
      <c r="H100" s="399"/>
      <c r="I100" s="399" t="s">
        <v>252</v>
      </c>
      <c r="J100" s="399"/>
      <c r="K100" s="399"/>
      <c r="L100" s="399" t="s">
        <v>252</v>
      </c>
      <c r="M100" s="399"/>
      <c r="N100" s="399"/>
      <c r="O100" s="399"/>
      <c r="P100" s="51"/>
      <c r="Q100" s="51"/>
    </row>
    <row r="101" spans="1:17">
      <c r="A101" s="4" t="s">
        <v>101</v>
      </c>
      <c r="B101" s="399" t="s">
        <v>252</v>
      </c>
      <c r="C101" s="399"/>
      <c r="D101" s="399"/>
      <c r="E101" s="399"/>
      <c r="F101" s="399" t="s">
        <v>252</v>
      </c>
      <c r="G101" s="399"/>
      <c r="H101" s="399"/>
      <c r="I101" s="399" t="s">
        <v>252</v>
      </c>
      <c r="J101" s="399"/>
      <c r="K101" s="399"/>
      <c r="L101" s="399" t="s">
        <v>252</v>
      </c>
      <c r="M101" s="399"/>
      <c r="N101" s="399"/>
      <c r="O101" s="399"/>
      <c r="P101" s="51"/>
      <c r="Q101" s="51"/>
    </row>
    <row r="102" spans="1:17">
      <c r="A102" s="4" t="s">
        <v>102</v>
      </c>
      <c r="B102" s="399" t="s">
        <v>252</v>
      </c>
      <c r="C102" s="399"/>
      <c r="D102" s="399"/>
      <c r="E102" s="399"/>
      <c r="F102" s="399" t="s">
        <v>252</v>
      </c>
      <c r="G102" s="399"/>
      <c r="H102" s="399"/>
      <c r="I102" s="399" t="s">
        <v>252</v>
      </c>
      <c r="J102" s="399"/>
      <c r="K102" s="399"/>
      <c r="L102" s="399" t="s">
        <v>252</v>
      </c>
      <c r="M102" s="399"/>
      <c r="N102" s="399"/>
      <c r="O102" s="399"/>
      <c r="P102" s="51"/>
      <c r="Q102" s="51"/>
    </row>
    <row r="103" spans="1:17">
      <c r="A103" s="4" t="s">
        <v>103</v>
      </c>
      <c r="B103" s="399" t="s">
        <v>252</v>
      </c>
      <c r="C103" s="399"/>
      <c r="D103" s="399"/>
      <c r="E103" s="399"/>
      <c r="F103" s="399" t="s">
        <v>252</v>
      </c>
      <c r="G103" s="399"/>
      <c r="H103" s="399"/>
      <c r="I103" s="399" t="s">
        <v>252</v>
      </c>
      <c r="J103" s="399"/>
      <c r="K103" s="399"/>
      <c r="L103" s="399" t="s">
        <v>252</v>
      </c>
      <c r="M103" s="399"/>
      <c r="N103" s="399"/>
      <c r="O103" s="399"/>
      <c r="P103" s="51"/>
      <c r="Q103" s="51"/>
    </row>
    <row r="104" spans="1:17">
      <c r="A104" s="4" t="s">
        <v>160</v>
      </c>
      <c r="B104" s="399" t="s">
        <v>252</v>
      </c>
      <c r="C104" s="399"/>
      <c r="D104" s="399"/>
      <c r="E104" s="399"/>
      <c r="F104" s="399" t="s">
        <v>252</v>
      </c>
      <c r="G104" s="399"/>
      <c r="H104" s="399"/>
      <c r="I104" s="399" t="s">
        <v>252</v>
      </c>
      <c r="J104" s="399"/>
      <c r="K104" s="399"/>
      <c r="L104" s="399" t="s">
        <v>252</v>
      </c>
      <c r="M104" s="399"/>
      <c r="N104" s="399"/>
      <c r="O104" s="399"/>
      <c r="P104" s="51"/>
      <c r="Q104" s="51"/>
    </row>
    <row r="105" spans="1:17">
      <c r="A105" s="4" t="s">
        <v>105</v>
      </c>
      <c r="B105" s="399" t="s">
        <v>252</v>
      </c>
      <c r="C105" s="399"/>
      <c r="D105" s="399"/>
      <c r="E105" s="399"/>
      <c r="F105" s="399" t="s">
        <v>252</v>
      </c>
      <c r="G105" s="399"/>
      <c r="H105" s="399"/>
      <c r="I105" s="399" t="s">
        <v>252</v>
      </c>
      <c r="J105" s="399"/>
      <c r="K105" s="399"/>
      <c r="L105" s="399" t="s">
        <v>252</v>
      </c>
      <c r="M105" s="399"/>
      <c r="N105" s="399"/>
      <c r="O105" s="399"/>
      <c r="P105" s="51"/>
      <c r="Q105" s="51"/>
    </row>
    <row r="106" spans="1:17">
      <c r="A106" s="4" t="s">
        <v>242</v>
      </c>
      <c r="B106" s="399" t="s">
        <v>252</v>
      </c>
      <c r="C106" s="399"/>
      <c r="D106" s="399"/>
      <c r="E106" s="399"/>
      <c r="F106" s="399" t="s">
        <v>252</v>
      </c>
      <c r="G106" s="399"/>
      <c r="H106" s="399"/>
      <c r="I106" s="399" t="s">
        <v>252</v>
      </c>
      <c r="J106" s="399"/>
      <c r="K106" s="399"/>
      <c r="L106" s="399" t="s">
        <v>252</v>
      </c>
      <c r="M106" s="399"/>
      <c r="N106" s="399"/>
      <c r="O106" s="399"/>
      <c r="P106" s="51"/>
      <c r="Q106" s="51"/>
    </row>
    <row r="107" spans="1:17">
      <c r="A107" s="235" t="s">
        <v>190</v>
      </c>
      <c r="B107" s="399" t="s">
        <v>254</v>
      </c>
      <c r="C107" s="399"/>
      <c r="D107" s="399"/>
      <c r="E107" s="399"/>
      <c r="F107" s="399" t="s">
        <v>254</v>
      </c>
      <c r="G107" s="399"/>
      <c r="H107" s="399"/>
      <c r="I107" s="399" t="s">
        <v>252</v>
      </c>
      <c r="J107" s="399"/>
      <c r="K107" s="399"/>
      <c r="L107" s="399" t="s">
        <v>252</v>
      </c>
      <c r="M107" s="399"/>
      <c r="N107" s="399"/>
      <c r="O107" s="399"/>
      <c r="P107" s="51"/>
      <c r="Q107" s="51"/>
    </row>
    <row r="108" spans="1:17">
      <c r="A108" s="4" t="s">
        <v>23</v>
      </c>
      <c r="B108" s="399" t="s">
        <v>252</v>
      </c>
      <c r="C108" s="399"/>
      <c r="D108" s="399"/>
      <c r="E108" s="399"/>
      <c r="F108" s="399" t="s">
        <v>254</v>
      </c>
      <c r="G108" s="399"/>
      <c r="H108" s="399"/>
      <c r="I108" s="399" t="s">
        <v>252</v>
      </c>
      <c r="J108" s="399"/>
      <c r="K108" s="399"/>
      <c r="L108" s="399" t="s">
        <v>254</v>
      </c>
      <c r="M108" s="399"/>
      <c r="N108" s="399"/>
      <c r="O108" s="399"/>
      <c r="P108" s="51"/>
      <c r="Q108" s="51"/>
    </row>
    <row r="109" spans="1:17">
      <c r="A109" s="4" t="s">
        <v>24</v>
      </c>
      <c r="B109" s="399" t="s">
        <v>252</v>
      </c>
      <c r="C109" s="399"/>
      <c r="D109" s="399"/>
      <c r="E109" s="399"/>
      <c r="F109" s="399" t="s">
        <v>252</v>
      </c>
      <c r="G109" s="399"/>
      <c r="H109" s="399"/>
      <c r="I109" s="399" t="s">
        <v>252</v>
      </c>
      <c r="J109" s="399"/>
      <c r="K109" s="399"/>
      <c r="L109" s="399" t="s">
        <v>252</v>
      </c>
      <c r="M109" s="399"/>
      <c r="N109" s="399"/>
      <c r="O109" s="399"/>
      <c r="P109" s="51"/>
      <c r="Q109" s="51"/>
    </row>
    <row r="110" spans="1:17">
      <c r="A110" s="4" t="s">
        <v>25</v>
      </c>
      <c r="B110" s="399" t="s">
        <v>252</v>
      </c>
      <c r="C110" s="399"/>
      <c r="D110" s="399"/>
      <c r="E110" s="399"/>
      <c r="F110" s="399" t="s">
        <v>252</v>
      </c>
      <c r="G110" s="399"/>
      <c r="H110" s="399"/>
      <c r="I110" s="399" t="s">
        <v>252</v>
      </c>
      <c r="J110" s="399"/>
      <c r="K110" s="399"/>
      <c r="L110" s="399" t="s">
        <v>252</v>
      </c>
      <c r="M110" s="399"/>
      <c r="N110" s="399"/>
      <c r="O110" s="399"/>
      <c r="P110" s="51"/>
      <c r="Q110" s="51"/>
    </row>
    <row r="111" spans="1:17" ht="25.5">
      <c r="A111" s="4" t="s">
        <v>271</v>
      </c>
      <c r="B111" s="399" t="s">
        <v>252</v>
      </c>
      <c r="C111" s="399"/>
      <c r="D111" s="399"/>
      <c r="E111" s="399"/>
      <c r="F111" s="399" t="s">
        <v>252</v>
      </c>
      <c r="G111" s="399"/>
      <c r="H111" s="399"/>
      <c r="I111" s="399" t="s">
        <v>252</v>
      </c>
      <c r="J111" s="399"/>
      <c r="K111" s="399"/>
      <c r="L111" s="399" t="s">
        <v>252</v>
      </c>
      <c r="M111" s="399"/>
      <c r="N111" s="399"/>
      <c r="O111" s="399"/>
      <c r="P111" s="51"/>
      <c r="Q111" s="51"/>
    </row>
    <row r="112" spans="1:17" ht="25.5">
      <c r="A112" s="4" t="s">
        <v>255</v>
      </c>
      <c r="B112" s="399" t="s">
        <v>254</v>
      </c>
      <c r="C112" s="399"/>
      <c r="D112" s="399"/>
      <c r="E112" s="399"/>
      <c r="F112" s="399" t="s">
        <v>254</v>
      </c>
      <c r="G112" s="399"/>
      <c r="H112" s="399"/>
      <c r="I112" s="399" t="s">
        <v>254</v>
      </c>
      <c r="J112" s="399"/>
      <c r="K112" s="399"/>
      <c r="L112" s="399" t="s">
        <v>254</v>
      </c>
      <c r="M112" s="399"/>
      <c r="N112" s="399"/>
      <c r="O112" s="399"/>
      <c r="P112" s="51"/>
      <c r="Q112" s="51"/>
    </row>
    <row r="113" spans="1:17" ht="15.75" thickBot="1">
      <c r="A113" s="20" t="s">
        <v>241</v>
      </c>
      <c r="B113" s="400" t="s">
        <v>254</v>
      </c>
      <c r="C113" s="400"/>
      <c r="D113" s="400"/>
      <c r="E113" s="400"/>
      <c r="F113" s="400" t="s">
        <v>254</v>
      </c>
      <c r="G113" s="400"/>
      <c r="H113" s="400"/>
      <c r="I113" s="400" t="s">
        <v>252</v>
      </c>
      <c r="J113" s="400"/>
      <c r="K113" s="400"/>
      <c r="L113" s="400" t="s">
        <v>252</v>
      </c>
      <c r="M113" s="400"/>
      <c r="N113" s="400"/>
      <c r="O113" s="400"/>
      <c r="P113" s="51"/>
      <c r="Q113" s="51"/>
    </row>
    <row r="114" spans="1:17">
      <c r="A114" s="4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51"/>
      <c r="Q114" s="51"/>
    </row>
    <row r="115" spans="1:17">
      <c r="A115" s="4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51"/>
      <c r="Q115" s="51"/>
    </row>
    <row r="116" spans="1:17">
      <c r="A116" s="4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51"/>
      <c r="Q116" s="51"/>
    </row>
    <row r="117" spans="1:17">
      <c r="A117" s="4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51"/>
      <c r="Q117" s="51"/>
    </row>
    <row r="118" spans="1:17">
      <c r="A118" s="4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51"/>
      <c r="Q118" s="51"/>
    </row>
    <row r="119" spans="1:17">
      <c r="A119" s="4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51"/>
      <c r="Q119" s="51"/>
    </row>
    <row r="120" spans="1:17">
      <c r="A120" s="236"/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51"/>
      <c r="Q120" s="51"/>
    </row>
    <row r="121" spans="1:17" ht="30" customHeight="1" thickBot="1">
      <c r="A121" s="412" t="s">
        <v>335</v>
      </c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51"/>
      <c r="Q121" s="51"/>
    </row>
    <row r="122" spans="1:17" ht="32.25" customHeight="1" thickBot="1">
      <c r="A122" s="399" t="s">
        <v>0</v>
      </c>
      <c r="B122" s="408" t="s">
        <v>270</v>
      </c>
      <c r="C122" s="408"/>
      <c r="D122" s="408"/>
      <c r="E122" s="408"/>
      <c r="F122" s="408"/>
      <c r="G122" s="408"/>
      <c r="H122" s="408"/>
      <c r="I122" s="413"/>
      <c r="J122" s="407" t="s">
        <v>269</v>
      </c>
      <c r="K122" s="408"/>
      <c r="L122" s="408"/>
      <c r="M122" s="408"/>
      <c r="N122" s="408"/>
      <c r="O122" s="408"/>
      <c r="P122" s="138"/>
      <c r="Q122" s="51"/>
    </row>
    <row r="123" spans="1:17" ht="66" customHeight="1" thickBot="1">
      <c r="A123" s="389"/>
      <c r="B123" s="389" t="s">
        <v>268</v>
      </c>
      <c r="C123" s="389"/>
      <c r="D123" s="389" t="s">
        <v>267</v>
      </c>
      <c r="E123" s="389"/>
      <c r="F123" s="389" t="s">
        <v>266</v>
      </c>
      <c r="G123" s="389"/>
      <c r="H123" s="389" t="s">
        <v>265</v>
      </c>
      <c r="I123" s="389"/>
      <c r="J123" s="389" t="s">
        <v>264</v>
      </c>
      <c r="K123" s="389"/>
      <c r="L123" s="389" t="s">
        <v>263</v>
      </c>
      <c r="M123" s="389"/>
      <c r="N123" s="389" t="s">
        <v>262</v>
      </c>
      <c r="O123" s="389"/>
      <c r="P123" s="51"/>
      <c r="Q123" s="51"/>
    </row>
    <row r="124" spans="1:17" ht="16.5" thickTop="1" thickBot="1">
      <c r="A124" s="236"/>
      <c r="B124" s="238" t="s">
        <v>261</v>
      </c>
      <c r="C124" s="238" t="s">
        <v>260</v>
      </c>
      <c r="D124" s="238" t="s">
        <v>261</v>
      </c>
      <c r="E124" s="238" t="s">
        <v>260</v>
      </c>
      <c r="F124" s="238" t="s">
        <v>261</v>
      </c>
      <c r="G124" s="238" t="s">
        <v>260</v>
      </c>
      <c r="H124" s="238" t="s">
        <v>261</v>
      </c>
      <c r="I124" s="238" t="s">
        <v>260</v>
      </c>
      <c r="J124" s="238" t="s">
        <v>261</v>
      </c>
      <c r="K124" s="238" t="s">
        <v>260</v>
      </c>
      <c r="L124" s="238" t="s">
        <v>261</v>
      </c>
      <c r="M124" s="239" t="s">
        <v>260</v>
      </c>
      <c r="N124" s="238" t="s">
        <v>261</v>
      </c>
      <c r="O124" s="238" t="s">
        <v>260</v>
      </c>
      <c r="P124" s="51"/>
      <c r="Q124" s="51"/>
    </row>
    <row r="125" spans="1:17" ht="12" customHeight="1" thickTop="1" thickBot="1">
      <c r="A125" s="227">
        <v>1</v>
      </c>
      <c r="B125" s="350">
        <v>2</v>
      </c>
      <c r="C125" s="350"/>
      <c r="D125" s="350">
        <v>3</v>
      </c>
      <c r="E125" s="350"/>
      <c r="F125" s="350">
        <v>4</v>
      </c>
      <c r="G125" s="350"/>
      <c r="H125" s="350">
        <v>5</v>
      </c>
      <c r="I125" s="350"/>
      <c r="J125" s="350">
        <v>6</v>
      </c>
      <c r="K125" s="350"/>
      <c r="L125" s="410">
        <v>7</v>
      </c>
      <c r="M125" s="410"/>
      <c r="N125" s="350">
        <v>8</v>
      </c>
      <c r="O125" s="350"/>
      <c r="P125" s="51"/>
      <c r="Q125" s="51"/>
    </row>
    <row r="126" spans="1:17" ht="15.75" thickTop="1">
      <c r="A126" s="243" t="s">
        <v>90</v>
      </c>
      <c r="B126" s="240">
        <v>3</v>
      </c>
      <c r="C126" s="240">
        <v>1</v>
      </c>
      <c r="D126" s="240">
        <v>0</v>
      </c>
      <c r="E126" s="240">
        <v>0</v>
      </c>
      <c r="F126" s="240">
        <v>2</v>
      </c>
      <c r="G126" s="240">
        <v>2</v>
      </c>
      <c r="H126" s="240">
        <v>3</v>
      </c>
      <c r="I126" s="240">
        <v>3</v>
      </c>
      <c r="J126" s="240">
        <v>3</v>
      </c>
      <c r="K126" s="240">
        <v>0</v>
      </c>
      <c r="L126" s="240">
        <v>7</v>
      </c>
      <c r="M126" s="240">
        <v>7</v>
      </c>
      <c r="N126" s="240">
        <v>0</v>
      </c>
      <c r="O126" s="240">
        <v>0</v>
      </c>
      <c r="P126" s="51"/>
      <c r="Q126" s="51"/>
    </row>
    <row r="127" spans="1:17">
      <c r="A127" s="243" t="s">
        <v>91</v>
      </c>
      <c r="B127" s="240">
        <v>4</v>
      </c>
      <c r="C127" s="240">
        <v>4</v>
      </c>
      <c r="D127" s="240">
        <v>0</v>
      </c>
      <c r="E127" s="240">
        <v>0</v>
      </c>
      <c r="F127" s="240">
        <v>3</v>
      </c>
      <c r="G127" s="240">
        <v>3</v>
      </c>
      <c r="H127" s="240">
        <v>4</v>
      </c>
      <c r="I127" s="240">
        <v>4</v>
      </c>
      <c r="J127" s="240">
        <v>0</v>
      </c>
      <c r="K127" s="240">
        <v>0</v>
      </c>
      <c r="L127" s="240">
        <v>4</v>
      </c>
      <c r="M127" s="240">
        <v>4</v>
      </c>
      <c r="N127" s="240">
        <v>4</v>
      </c>
      <c r="O127" s="240">
        <v>4</v>
      </c>
      <c r="P127" s="51"/>
      <c r="Q127" s="51"/>
    </row>
    <row r="128" spans="1:17">
      <c r="A128" s="243" t="s">
        <v>92</v>
      </c>
      <c r="B128" s="240">
        <v>4</v>
      </c>
      <c r="C128" s="240">
        <v>1</v>
      </c>
      <c r="D128" s="240">
        <v>0</v>
      </c>
      <c r="E128" s="240">
        <v>0</v>
      </c>
      <c r="F128" s="240">
        <v>3</v>
      </c>
      <c r="G128" s="240">
        <v>3</v>
      </c>
      <c r="H128" s="240">
        <v>3</v>
      </c>
      <c r="I128" s="240">
        <v>2</v>
      </c>
      <c r="J128" s="240">
        <v>0</v>
      </c>
      <c r="K128" s="240">
        <v>0</v>
      </c>
      <c r="L128" s="240">
        <v>2</v>
      </c>
      <c r="M128" s="240">
        <v>1</v>
      </c>
      <c r="N128" s="240">
        <v>0</v>
      </c>
      <c r="O128" s="240">
        <v>0</v>
      </c>
      <c r="P128" s="51"/>
      <c r="Q128" s="51"/>
    </row>
    <row r="129" spans="1:17">
      <c r="A129" s="243" t="s">
        <v>93</v>
      </c>
      <c r="B129" s="240">
        <v>3</v>
      </c>
      <c r="C129" s="240">
        <v>2</v>
      </c>
      <c r="D129" s="240">
        <v>0</v>
      </c>
      <c r="E129" s="240">
        <v>0</v>
      </c>
      <c r="F129" s="240">
        <v>3</v>
      </c>
      <c r="G129" s="240">
        <v>3</v>
      </c>
      <c r="H129" s="240">
        <v>3</v>
      </c>
      <c r="I129" s="240">
        <v>3</v>
      </c>
      <c r="J129" s="240">
        <v>3</v>
      </c>
      <c r="K129" s="240">
        <v>3</v>
      </c>
      <c r="L129" s="240">
        <v>3</v>
      </c>
      <c r="M129" s="240">
        <v>3</v>
      </c>
      <c r="N129" s="240">
        <v>3</v>
      </c>
      <c r="O129" s="240">
        <v>2</v>
      </c>
      <c r="P129" s="51"/>
      <c r="Q129" s="51"/>
    </row>
    <row r="130" spans="1:17">
      <c r="A130" s="243" t="s">
        <v>94</v>
      </c>
      <c r="B130" s="240">
        <v>5</v>
      </c>
      <c r="C130" s="240">
        <v>2</v>
      </c>
      <c r="D130" s="240">
        <v>2</v>
      </c>
      <c r="E130" s="240">
        <v>2</v>
      </c>
      <c r="F130" s="240">
        <v>2</v>
      </c>
      <c r="G130" s="240">
        <v>2</v>
      </c>
      <c r="H130" s="240">
        <v>2</v>
      </c>
      <c r="I130" s="240">
        <v>1</v>
      </c>
      <c r="J130" s="240">
        <v>0</v>
      </c>
      <c r="K130" s="240">
        <v>0</v>
      </c>
      <c r="L130" s="240">
        <v>0</v>
      </c>
      <c r="M130" s="240">
        <v>0</v>
      </c>
      <c r="N130" s="240">
        <v>0</v>
      </c>
      <c r="O130" s="240">
        <v>0</v>
      </c>
      <c r="P130" s="51"/>
      <c r="Q130" s="51"/>
    </row>
    <row r="131" spans="1:17">
      <c r="A131" s="243" t="s">
        <v>95</v>
      </c>
      <c r="B131" s="240">
        <v>8</v>
      </c>
      <c r="C131" s="240">
        <v>8</v>
      </c>
      <c r="D131" s="240">
        <v>3</v>
      </c>
      <c r="E131" s="240">
        <v>3</v>
      </c>
      <c r="F131" s="240">
        <v>4</v>
      </c>
      <c r="G131" s="240">
        <v>4</v>
      </c>
      <c r="H131" s="240">
        <v>3</v>
      </c>
      <c r="I131" s="240">
        <v>3</v>
      </c>
      <c r="J131" s="240">
        <v>4</v>
      </c>
      <c r="K131" s="240">
        <v>4</v>
      </c>
      <c r="L131" s="240">
        <v>4</v>
      </c>
      <c r="M131" s="240">
        <v>4</v>
      </c>
      <c r="N131" s="240">
        <v>6</v>
      </c>
      <c r="O131" s="240">
        <v>6</v>
      </c>
      <c r="P131" s="51"/>
      <c r="Q131" s="51"/>
    </row>
    <row r="132" spans="1:17">
      <c r="A132" s="243" t="s">
        <v>96</v>
      </c>
      <c r="B132" s="240">
        <v>3</v>
      </c>
      <c r="C132" s="240">
        <v>1</v>
      </c>
      <c r="D132" s="240">
        <v>0</v>
      </c>
      <c r="E132" s="240">
        <v>0</v>
      </c>
      <c r="F132" s="240">
        <v>3</v>
      </c>
      <c r="G132" s="240">
        <v>1</v>
      </c>
      <c r="H132" s="240">
        <v>3</v>
      </c>
      <c r="I132" s="240">
        <v>0</v>
      </c>
      <c r="J132" s="240">
        <v>3</v>
      </c>
      <c r="K132" s="240">
        <v>2</v>
      </c>
      <c r="L132" s="240">
        <v>3</v>
      </c>
      <c r="M132" s="240">
        <v>2</v>
      </c>
      <c r="N132" s="240">
        <v>0</v>
      </c>
      <c r="O132" s="240">
        <v>0</v>
      </c>
      <c r="P132" s="51"/>
      <c r="Q132" s="51"/>
    </row>
    <row r="133" spans="1:17">
      <c r="A133" s="243" t="s">
        <v>97</v>
      </c>
      <c r="B133" s="240">
        <v>3</v>
      </c>
      <c r="C133" s="240">
        <v>0</v>
      </c>
      <c r="D133" s="240">
        <v>0</v>
      </c>
      <c r="E133" s="240">
        <v>0</v>
      </c>
      <c r="F133" s="240">
        <v>1</v>
      </c>
      <c r="G133" s="240">
        <v>1</v>
      </c>
      <c r="H133" s="240">
        <v>1</v>
      </c>
      <c r="I133" s="240">
        <v>0</v>
      </c>
      <c r="J133" s="240">
        <v>0</v>
      </c>
      <c r="K133" s="240">
        <v>0</v>
      </c>
      <c r="L133" s="240">
        <v>2</v>
      </c>
      <c r="M133" s="240">
        <v>0</v>
      </c>
      <c r="N133" s="240">
        <v>0</v>
      </c>
      <c r="O133" s="240">
        <v>0</v>
      </c>
      <c r="P133" s="51"/>
      <c r="Q133" s="51"/>
    </row>
    <row r="134" spans="1:17">
      <c r="A134" s="243" t="s">
        <v>98</v>
      </c>
      <c r="B134" s="240">
        <v>3</v>
      </c>
      <c r="C134" s="240">
        <v>2</v>
      </c>
      <c r="D134" s="240">
        <v>0</v>
      </c>
      <c r="E134" s="240">
        <v>0</v>
      </c>
      <c r="F134" s="240">
        <v>3</v>
      </c>
      <c r="G134" s="240">
        <v>2</v>
      </c>
      <c r="H134" s="240">
        <v>2</v>
      </c>
      <c r="I134" s="240">
        <v>1</v>
      </c>
      <c r="J134" s="240">
        <v>2</v>
      </c>
      <c r="K134" s="240">
        <v>2</v>
      </c>
      <c r="L134" s="240">
        <v>3</v>
      </c>
      <c r="M134" s="240">
        <v>1</v>
      </c>
      <c r="N134" s="240">
        <v>6</v>
      </c>
      <c r="O134" s="240">
        <v>4</v>
      </c>
      <c r="P134" s="51"/>
      <c r="Q134" s="51"/>
    </row>
    <row r="135" spans="1:17">
      <c r="A135" s="243" t="s">
        <v>99</v>
      </c>
      <c r="B135" s="240">
        <v>7</v>
      </c>
      <c r="C135" s="240">
        <v>3</v>
      </c>
      <c r="D135" s="240">
        <v>1</v>
      </c>
      <c r="E135" s="240">
        <v>1</v>
      </c>
      <c r="F135" s="240">
        <v>3</v>
      </c>
      <c r="G135" s="240">
        <v>2</v>
      </c>
      <c r="H135" s="240">
        <v>2</v>
      </c>
      <c r="I135" s="240">
        <v>2</v>
      </c>
      <c r="J135" s="240">
        <v>4</v>
      </c>
      <c r="K135" s="240">
        <v>3</v>
      </c>
      <c r="L135" s="240">
        <v>3</v>
      </c>
      <c r="M135" s="240">
        <v>3</v>
      </c>
      <c r="N135" s="240">
        <v>0</v>
      </c>
      <c r="O135" s="240">
        <v>0</v>
      </c>
      <c r="P135" s="51"/>
      <c r="Q135" s="51"/>
    </row>
    <row r="136" spans="1:17">
      <c r="A136" s="243" t="s">
        <v>100</v>
      </c>
      <c r="B136" s="240">
        <v>3</v>
      </c>
      <c r="C136" s="240">
        <v>2</v>
      </c>
      <c r="D136" s="240">
        <v>0</v>
      </c>
      <c r="E136" s="240">
        <v>0</v>
      </c>
      <c r="F136" s="240">
        <v>3</v>
      </c>
      <c r="G136" s="240">
        <v>3</v>
      </c>
      <c r="H136" s="240">
        <v>3</v>
      </c>
      <c r="I136" s="240">
        <v>3</v>
      </c>
      <c r="J136" s="240">
        <v>3</v>
      </c>
      <c r="K136" s="240">
        <v>3</v>
      </c>
      <c r="L136" s="240">
        <v>3</v>
      </c>
      <c r="M136" s="240">
        <v>3</v>
      </c>
      <c r="N136" s="240">
        <v>1</v>
      </c>
      <c r="O136" s="240">
        <v>1</v>
      </c>
      <c r="P136" s="51"/>
      <c r="Q136" s="51"/>
    </row>
    <row r="137" spans="1:17">
      <c r="A137" s="243" t="s">
        <v>101</v>
      </c>
      <c r="B137" s="240">
        <v>4</v>
      </c>
      <c r="C137" s="240">
        <v>2</v>
      </c>
      <c r="D137" s="240">
        <v>1</v>
      </c>
      <c r="E137" s="240">
        <v>1</v>
      </c>
      <c r="F137" s="240">
        <v>2</v>
      </c>
      <c r="G137" s="240">
        <v>2</v>
      </c>
      <c r="H137" s="240">
        <v>2</v>
      </c>
      <c r="I137" s="240">
        <v>1</v>
      </c>
      <c r="J137" s="240">
        <v>0</v>
      </c>
      <c r="K137" s="240">
        <v>0</v>
      </c>
      <c r="L137" s="240">
        <v>3</v>
      </c>
      <c r="M137" s="240">
        <v>2</v>
      </c>
      <c r="N137" s="240">
        <v>0</v>
      </c>
      <c r="O137" s="240">
        <v>0</v>
      </c>
      <c r="P137" s="51"/>
      <c r="Q137" s="51"/>
    </row>
    <row r="138" spans="1:17">
      <c r="A138" s="243" t="s">
        <v>102</v>
      </c>
      <c r="B138" s="240">
        <v>6</v>
      </c>
      <c r="C138" s="240">
        <v>2</v>
      </c>
      <c r="D138" s="240">
        <v>0</v>
      </c>
      <c r="E138" s="240">
        <v>0</v>
      </c>
      <c r="F138" s="240">
        <v>5</v>
      </c>
      <c r="G138" s="240">
        <v>3</v>
      </c>
      <c r="H138" s="240">
        <v>2</v>
      </c>
      <c r="I138" s="240">
        <v>0</v>
      </c>
      <c r="J138" s="240">
        <v>0</v>
      </c>
      <c r="K138" s="240">
        <v>0</v>
      </c>
      <c r="L138" s="240">
        <v>4</v>
      </c>
      <c r="M138" s="240">
        <v>3</v>
      </c>
      <c r="N138" s="240">
        <v>8</v>
      </c>
      <c r="O138" s="240">
        <v>8</v>
      </c>
      <c r="P138" s="51"/>
      <c r="Q138" s="51"/>
    </row>
    <row r="139" spans="1:17">
      <c r="A139" s="243" t="s">
        <v>103</v>
      </c>
      <c r="B139" s="240">
        <v>3</v>
      </c>
      <c r="C139" s="240">
        <v>2</v>
      </c>
      <c r="D139" s="240">
        <v>0</v>
      </c>
      <c r="E139" s="240">
        <v>0</v>
      </c>
      <c r="F139" s="240">
        <v>3</v>
      </c>
      <c r="G139" s="240">
        <v>0</v>
      </c>
      <c r="H139" s="240">
        <v>3</v>
      </c>
      <c r="I139" s="240">
        <v>2</v>
      </c>
      <c r="J139" s="240">
        <v>3</v>
      </c>
      <c r="K139" s="240">
        <v>3</v>
      </c>
      <c r="L139" s="240">
        <v>2</v>
      </c>
      <c r="M139" s="240">
        <v>2</v>
      </c>
      <c r="N139" s="240">
        <v>0</v>
      </c>
      <c r="O139" s="240">
        <v>0</v>
      </c>
      <c r="P139" s="51"/>
      <c r="Q139" s="51"/>
    </row>
    <row r="140" spans="1:17">
      <c r="A140" s="243" t="s">
        <v>160</v>
      </c>
      <c r="B140" s="240">
        <v>9</v>
      </c>
      <c r="C140" s="240">
        <v>5</v>
      </c>
      <c r="D140" s="240">
        <v>0</v>
      </c>
      <c r="E140" s="240">
        <v>0</v>
      </c>
      <c r="F140" s="240">
        <v>5</v>
      </c>
      <c r="G140" s="240">
        <v>2</v>
      </c>
      <c r="H140" s="240">
        <v>2</v>
      </c>
      <c r="I140" s="240">
        <v>2</v>
      </c>
      <c r="J140" s="240">
        <v>1</v>
      </c>
      <c r="K140" s="240">
        <v>0</v>
      </c>
      <c r="L140" s="240">
        <v>4</v>
      </c>
      <c r="M140" s="240">
        <v>1</v>
      </c>
      <c r="N140" s="240">
        <v>5</v>
      </c>
      <c r="O140" s="240">
        <v>3</v>
      </c>
      <c r="P140" s="51"/>
      <c r="Q140" s="51"/>
    </row>
    <row r="141" spans="1:17">
      <c r="A141" s="243" t="s">
        <v>105</v>
      </c>
      <c r="B141" s="240">
        <v>5</v>
      </c>
      <c r="C141" s="240">
        <v>4</v>
      </c>
      <c r="D141" s="240">
        <v>2</v>
      </c>
      <c r="E141" s="240">
        <v>2</v>
      </c>
      <c r="F141" s="240">
        <v>4</v>
      </c>
      <c r="G141" s="240">
        <v>2</v>
      </c>
      <c r="H141" s="240">
        <v>2</v>
      </c>
      <c r="I141" s="240">
        <v>0</v>
      </c>
      <c r="J141" s="240">
        <v>0</v>
      </c>
      <c r="K141" s="240">
        <v>0</v>
      </c>
      <c r="L141" s="240">
        <v>1</v>
      </c>
      <c r="M141" s="240">
        <v>0</v>
      </c>
      <c r="N141" s="240">
        <v>0</v>
      </c>
      <c r="O141" s="240">
        <v>0</v>
      </c>
      <c r="P141" s="51"/>
      <c r="Q141" s="51"/>
    </row>
    <row r="142" spans="1:17">
      <c r="A142" s="243" t="s">
        <v>242</v>
      </c>
      <c r="B142" s="240">
        <v>2</v>
      </c>
      <c r="C142" s="240">
        <v>0</v>
      </c>
      <c r="D142" s="240">
        <v>1</v>
      </c>
      <c r="E142" s="240">
        <v>0</v>
      </c>
      <c r="F142" s="240">
        <v>2</v>
      </c>
      <c r="G142" s="240">
        <v>1</v>
      </c>
      <c r="H142" s="240">
        <v>2</v>
      </c>
      <c r="I142" s="240">
        <v>2</v>
      </c>
      <c r="J142" s="240">
        <v>0</v>
      </c>
      <c r="K142" s="240">
        <v>0</v>
      </c>
      <c r="L142" s="240">
        <v>4</v>
      </c>
      <c r="M142" s="240">
        <v>3</v>
      </c>
      <c r="N142" s="240">
        <v>0</v>
      </c>
      <c r="O142" s="240">
        <v>0</v>
      </c>
      <c r="P142" s="51"/>
      <c r="Q142" s="51"/>
    </row>
    <row r="143" spans="1:17">
      <c r="A143" s="243" t="s">
        <v>190</v>
      </c>
      <c r="B143" s="240">
        <v>0</v>
      </c>
      <c r="C143" s="240">
        <v>0</v>
      </c>
      <c r="D143" s="240">
        <v>0</v>
      </c>
      <c r="E143" s="240">
        <v>0</v>
      </c>
      <c r="F143" s="240">
        <v>0</v>
      </c>
      <c r="G143" s="240">
        <v>0</v>
      </c>
      <c r="H143" s="240">
        <v>0</v>
      </c>
      <c r="I143" s="240">
        <v>0</v>
      </c>
      <c r="J143" s="240">
        <v>1</v>
      </c>
      <c r="K143" s="240">
        <v>1</v>
      </c>
      <c r="L143" s="240">
        <v>1</v>
      </c>
      <c r="M143" s="240">
        <v>1</v>
      </c>
      <c r="N143" s="240">
        <v>0</v>
      </c>
      <c r="O143" s="240">
        <v>0</v>
      </c>
      <c r="P143" s="51"/>
      <c r="Q143" s="51"/>
    </row>
    <row r="144" spans="1:17">
      <c r="A144" s="243" t="s">
        <v>23</v>
      </c>
      <c r="B144" s="240">
        <v>3</v>
      </c>
      <c r="C144" s="240">
        <v>2</v>
      </c>
      <c r="D144" s="240">
        <v>2</v>
      </c>
      <c r="E144" s="240">
        <v>2</v>
      </c>
      <c r="F144" s="240">
        <v>1</v>
      </c>
      <c r="G144" s="240">
        <v>1</v>
      </c>
      <c r="H144" s="240">
        <v>1</v>
      </c>
      <c r="I144" s="240">
        <v>1</v>
      </c>
      <c r="J144" s="240">
        <v>0</v>
      </c>
      <c r="K144" s="240">
        <v>0</v>
      </c>
      <c r="L144" s="240">
        <v>0</v>
      </c>
      <c r="M144" s="240">
        <v>0</v>
      </c>
      <c r="N144" s="240">
        <v>0</v>
      </c>
      <c r="O144" s="240">
        <v>0</v>
      </c>
      <c r="P144" s="51"/>
      <c r="Q144" s="51"/>
    </row>
    <row r="145" spans="1:17">
      <c r="A145" s="243" t="s">
        <v>24</v>
      </c>
      <c r="B145" s="240">
        <v>0</v>
      </c>
      <c r="C145" s="240">
        <v>0</v>
      </c>
      <c r="D145" s="240">
        <v>0</v>
      </c>
      <c r="E145" s="240">
        <v>0</v>
      </c>
      <c r="F145" s="240">
        <v>0</v>
      </c>
      <c r="G145" s="240">
        <v>0</v>
      </c>
      <c r="H145" s="240">
        <v>0</v>
      </c>
      <c r="I145" s="240">
        <v>0</v>
      </c>
      <c r="J145" s="240">
        <v>0</v>
      </c>
      <c r="K145" s="240">
        <v>0</v>
      </c>
      <c r="L145" s="240">
        <v>0</v>
      </c>
      <c r="M145" s="240">
        <v>0</v>
      </c>
      <c r="N145" s="240">
        <v>0</v>
      </c>
      <c r="O145" s="240">
        <v>0</v>
      </c>
      <c r="P145" s="51"/>
      <c r="Q145" s="51"/>
    </row>
    <row r="146" spans="1:17">
      <c r="A146" s="243" t="s">
        <v>25</v>
      </c>
      <c r="B146" s="240">
        <v>7</v>
      </c>
      <c r="C146" s="240">
        <v>4</v>
      </c>
      <c r="D146" s="240">
        <v>0</v>
      </c>
      <c r="E146" s="240">
        <v>0</v>
      </c>
      <c r="F146" s="240">
        <v>1</v>
      </c>
      <c r="G146" s="240">
        <v>0</v>
      </c>
      <c r="H146" s="240">
        <v>2</v>
      </c>
      <c r="I146" s="240">
        <v>2</v>
      </c>
      <c r="J146" s="240">
        <v>0</v>
      </c>
      <c r="K146" s="240">
        <v>0</v>
      </c>
      <c r="L146" s="240">
        <v>3</v>
      </c>
      <c r="M146" s="240">
        <v>3</v>
      </c>
      <c r="N146" s="240">
        <v>0</v>
      </c>
      <c r="O146" s="240">
        <v>0</v>
      </c>
      <c r="P146" s="51"/>
      <c r="Q146" s="51"/>
    </row>
    <row r="147" spans="1:17" ht="25.5">
      <c r="A147" s="243" t="s">
        <v>253</v>
      </c>
      <c r="B147" s="240">
        <v>1</v>
      </c>
      <c r="C147" s="240">
        <v>0</v>
      </c>
      <c r="D147" s="240">
        <v>0</v>
      </c>
      <c r="E147" s="240">
        <v>0</v>
      </c>
      <c r="F147" s="240">
        <v>1</v>
      </c>
      <c r="G147" s="240">
        <v>1</v>
      </c>
      <c r="H147" s="240">
        <v>1</v>
      </c>
      <c r="I147" s="240">
        <v>0</v>
      </c>
      <c r="J147" s="240">
        <v>0</v>
      </c>
      <c r="K147" s="240">
        <v>0</v>
      </c>
      <c r="L147" s="240">
        <v>2</v>
      </c>
      <c r="M147" s="240">
        <v>2</v>
      </c>
      <c r="N147" s="240">
        <v>0</v>
      </c>
      <c r="O147" s="240">
        <v>0</v>
      </c>
      <c r="P147" s="51"/>
      <c r="Q147" s="51"/>
    </row>
    <row r="148" spans="1:17" ht="27" customHeight="1">
      <c r="A148" s="243" t="s">
        <v>255</v>
      </c>
      <c r="B148" s="240">
        <v>3</v>
      </c>
      <c r="C148" s="240">
        <v>2</v>
      </c>
      <c r="D148" s="240">
        <v>0</v>
      </c>
      <c r="E148" s="240">
        <v>0</v>
      </c>
      <c r="F148" s="240">
        <v>0</v>
      </c>
      <c r="G148" s="240">
        <v>0</v>
      </c>
      <c r="H148" s="240">
        <v>2</v>
      </c>
      <c r="I148" s="240">
        <v>0</v>
      </c>
      <c r="J148" s="240">
        <v>2</v>
      </c>
      <c r="K148" s="240">
        <v>1</v>
      </c>
      <c r="L148" s="240">
        <v>3</v>
      </c>
      <c r="M148" s="240">
        <v>0</v>
      </c>
      <c r="N148" s="240">
        <v>0</v>
      </c>
      <c r="O148" s="240">
        <v>0</v>
      </c>
      <c r="P148" s="51"/>
      <c r="Q148" s="51"/>
    </row>
    <row r="149" spans="1:17" ht="15.75" thickBot="1">
      <c r="A149" s="244" t="s">
        <v>241</v>
      </c>
      <c r="B149" s="241">
        <v>3</v>
      </c>
      <c r="C149" s="241">
        <v>3</v>
      </c>
      <c r="D149" s="241">
        <v>0</v>
      </c>
      <c r="E149" s="241">
        <v>0</v>
      </c>
      <c r="F149" s="241">
        <v>0</v>
      </c>
      <c r="G149" s="241">
        <v>0</v>
      </c>
      <c r="H149" s="241">
        <v>3</v>
      </c>
      <c r="I149" s="241">
        <v>2</v>
      </c>
      <c r="J149" s="241">
        <v>0</v>
      </c>
      <c r="K149" s="241">
        <v>0</v>
      </c>
      <c r="L149" s="241">
        <v>0</v>
      </c>
      <c r="M149" s="241">
        <v>0</v>
      </c>
      <c r="N149" s="241">
        <v>0</v>
      </c>
      <c r="O149" s="241">
        <v>0</v>
      </c>
      <c r="P149" s="51"/>
      <c r="Q149" s="51"/>
    </row>
    <row r="150" spans="1:17">
      <c r="A150" s="236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51"/>
      <c r="Q150" s="51"/>
    </row>
    <row r="151" spans="1:17">
      <c r="A151" s="236"/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51"/>
      <c r="Q151" s="51"/>
    </row>
    <row r="152" spans="1:17">
      <c r="A152" s="236"/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51"/>
      <c r="Q152" s="51"/>
    </row>
    <row r="153" spans="1:17">
      <c r="A153" s="236"/>
      <c r="B153" s="236"/>
      <c r="C153" s="273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51"/>
      <c r="Q153" s="51"/>
    </row>
    <row r="154" spans="1:17">
      <c r="A154" s="236"/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51"/>
      <c r="Q154" s="51"/>
    </row>
    <row r="155" spans="1:17">
      <c r="A155" s="236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51"/>
      <c r="Q155" s="51"/>
    </row>
    <row r="156" spans="1:17">
      <c r="A156" s="236"/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51"/>
      <c r="Q156" s="51"/>
    </row>
    <row r="157" spans="1:17">
      <c r="A157" s="236"/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51"/>
      <c r="Q157" s="51"/>
    </row>
    <row r="158" spans="1:17">
      <c r="A158" s="236"/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51"/>
      <c r="Q158" s="51"/>
    </row>
    <row r="159" spans="1:17">
      <c r="A159" s="236"/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51"/>
      <c r="Q159" s="51"/>
    </row>
  </sheetData>
  <mergeCells count="547">
    <mergeCell ref="A122:A123"/>
    <mergeCell ref="B123:C123"/>
    <mergeCell ref="B125:C125"/>
    <mergeCell ref="B122:I122"/>
    <mergeCell ref="D123:E123"/>
    <mergeCell ref="F123:G123"/>
    <mergeCell ref="D125:E125"/>
    <mergeCell ref="F125:G125"/>
    <mergeCell ref="H125:I125"/>
    <mergeCell ref="B58:O58"/>
    <mergeCell ref="M33:O33"/>
    <mergeCell ref="J125:K125"/>
    <mergeCell ref="L125:M125"/>
    <mergeCell ref="B90:E90"/>
    <mergeCell ref="B91:E91"/>
    <mergeCell ref="B92:E92"/>
    <mergeCell ref="M30:O30"/>
    <mergeCell ref="M32:O32"/>
    <mergeCell ref="G59:H59"/>
    <mergeCell ref="I59:J59"/>
    <mergeCell ref="D59:F59"/>
    <mergeCell ref="K59:L59"/>
    <mergeCell ref="M59:O59"/>
    <mergeCell ref="B87:H87"/>
    <mergeCell ref="B88:E88"/>
    <mergeCell ref="F88:H88"/>
    <mergeCell ref="I87:O87"/>
    <mergeCell ref="I88:K88"/>
    <mergeCell ref="L88:O88"/>
    <mergeCell ref="B32:E32"/>
    <mergeCell ref="B33:E33"/>
    <mergeCell ref="A121:O121"/>
    <mergeCell ref="N123:O123"/>
    <mergeCell ref="B2:C2"/>
    <mergeCell ref="B59:C59"/>
    <mergeCell ref="H123:I123"/>
    <mergeCell ref="J123:K123"/>
    <mergeCell ref="L123:M123"/>
    <mergeCell ref="B93:E93"/>
    <mergeCell ref="F90:H90"/>
    <mergeCell ref="F91:H91"/>
    <mergeCell ref="B4:C4"/>
    <mergeCell ref="B5:C5"/>
    <mergeCell ref="B3:C3"/>
    <mergeCell ref="D2:F2"/>
    <mergeCell ref="L2:M2"/>
    <mergeCell ref="L3:M3"/>
    <mergeCell ref="B6:C6"/>
    <mergeCell ref="B7:C7"/>
    <mergeCell ref="D4:F4"/>
    <mergeCell ref="D5:F5"/>
    <mergeCell ref="D6:F6"/>
    <mergeCell ref="G4:H4"/>
    <mergeCell ref="M31:O31"/>
    <mergeCell ref="B8:C8"/>
    <mergeCell ref="B9:C9"/>
    <mergeCell ref="B10:C10"/>
    <mergeCell ref="B11:C11"/>
    <mergeCell ref="B12:C12"/>
    <mergeCell ref="B13:C13"/>
    <mergeCell ref="B31:E31"/>
    <mergeCell ref="F30:H30"/>
    <mergeCell ref="N26:O26"/>
    <mergeCell ref="G2:H2"/>
    <mergeCell ref="I2:K2"/>
    <mergeCell ref="I3:K3"/>
    <mergeCell ref="G3:H3"/>
    <mergeCell ref="G5:H5"/>
    <mergeCell ref="I4:K4"/>
    <mergeCell ref="I5:K5"/>
    <mergeCell ref="D3:F3"/>
    <mergeCell ref="B14:C14"/>
    <mergeCell ref="B15:C15"/>
    <mergeCell ref="B16:C16"/>
    <mergeCell ref="B17:C17"/>
    <mergeCell ref="B18:C18"/>
    <mergeCell ref="L4:M4"/>
    <mergeCell ref="L5:M5"/>
    <mergeCell ref="D7:F7"/>
    <mergeCell ref="D8:F8"/>
    <mergeCell ref="D9:F9"/>
    <mergeCell ref="N125:O125"/>
    <mergeCell ref="F33:H33"/>
    <mergeCell ref="I32:L32"/>
    <mergeCell ref="I33:L33"/>
    <mergeCell ref="B61:C61"/>
    <mergeCell ref="B62:C62"/>
    <mergeCell ref="B77:C77"/>
    <mergeCell ref="B78:C78"/>
    <mergeCell ref="B71:C71"/>
    <mergeCell ref="B72:C72"/>
    <mergeCell ref="B73:C73"/>
    <mergeCell ref="B74:C74"/>
    <mergeCell ref="B75:C75"/>
    <mergeCell ref="B76:C76"/>
    <mergeCell ref="B69:C69"/>
    <mergeCell ref="B70:C70"/>
    <mergeCell ref="D67:F67"/>
    <mergeCell ref="D68:F68"/>
    <mergeCell ref="D69:F69"/>
    <mergeCell ref="D70:F70"/>
    <mergeCell ref="G61:H61"/>
    <mergeCell ref="J122:O122"/>
    <mergeCell ref="B79:C79"/>
    <mergeCell ref="B80:C80"/>
    <mergeCell ref="D73:F73"/>
    <mergeCell ref="D74:F74"/>
    <mergeCell ref="D75:F75"/>
    <mergeCell ref="D76:F76"/>
    <mergeCell ref="D77:F77"/>
    <mergeCell ref="D78:F78"/>
    <mergeCell ref="D79:F79"/>
    <mergeCell ref="G77:H77"/>
    <mergeCell ref="G78:H78"/>
    <mergeCell ref="G79:H79"/>
    <mergeCell ref="G76:H76"/>
    <mergeCell ref="I61:J61"/>
    <mergeCell ref="I62:J62"/>
    <mergeCell ref="K61:L61"/>
    <mergeCell ref="K62:L62"/>
    <mergeCell ref="M61:O61"/>
    <mergeCell ref="M62:O62"/>
    <mergeCell ref="D61:F61"/>
    <mergeCell ref="D62:F62"/>
    <mergeCell ref="B68:C68"/>
    <mergeCell ref="I63:J63"/>
    <mergeCell ref="I64:J64"/>
    <mergeCell ref="I65:J65"/>
    <mergeCell ref="I66:J66"/>
    <mergeCell ref="I67:J67"/>
    <mergeCell ref="I68:J68"/>
    <mergeCell ref="G63:H63"/>
    <mergeCell ref="G64:H64"/>
    <mergeCell ref="G68:H68"/>
    <mergeCell ref="K63:L63"/>
    <mergeCell ref="K64:L64"/>
    <mergeCell ref="K65:L65"/>
    <mergeCell ref="K66:L66"/>
    <mergeCell ref="K67:L67"/>
    <mergeCell ref="K68:L68"/>
    <mergeCell ref="B60:C60"/>
    <mergeCell ref="D60:F60"/>
    <mergeCell ref="G60:H60"/>
    <mergeCell ref="I60:J60"/>
    <mergeCell ref="K60:L60"/>
    <mergeCell ref="M60:O60"/>
    <mergeCell ref="B65:C65"/>
    <mergeCell ref="B66:C66"/>
    <mergeCell ref="B67:C67"/>
    <mergeCell ref="D63:F63"/>
    <mergeCell ref="D64:F64"/>
    <mergeCell ref="D65:F65"/>
    <mergeCell ref="D66:F66"/>
    <mergeCell ref="B63:C63"/>
    <mergeCell ref="B64:C64"/>
    <mergeCell ref="G65:H65"/>
    <mergeCell ref="G66:H66"/>
    <mergeCell ref="G67:H67"/>
    <mergeCell ref="M63:O63"/>
    <mergeCell ref="M64:O64"/>
    <mergeCell ref="M65:O65"/>
    <mergeCell ref="M66:O66"/>
    <mergeCell ref="M67:O67"/>
    <mergeCell ref="G62:H62"/>
    <mergeCell ref="D10:F10"/>
    <mergeCell ref="D11:F11"/>
    <mergeCell ref="D12:F12"/>
    <mergeCell ref="B112:E112"/>
    <mergeCell ref="B113:E113"/>
    <mergeCell ref="F31:H31"/>
    <mergeCell ref="I31:L31"/>
    <mergeCell ref="B25:C25"/>
    <mergeCell ref="B26:C26"/>
    <mergeCell ref="I90:K90"/>
    <mergeCell ref="I91:K91"/>
    <mergeCell ref="L90:O90"/>
    <mergeCell ref="L91:O91"/>
    <mergeCell ref="B96:E96"/>
    <mergeCell ref="B97:E97"/>
    <mergeCell ref="B98:E98"/>
    <mergeCell ref="B99:E99"/>
    <mergeCell ref="B110:E110"/>
    <mergeCell ref="B111:E111"/>
    <mergeCell ref="B100:E100"/>
    <mergeCell ref="B101:E101"/>
    <mergeCell ref="B102:E102"/>
    <mergeCell ref="B103:E103"/>
    <mergeCell ref="N27:O27"/>
    <mergeCell ref="A58:A59"/>
    <mergeCell ref="A87:A88"/>
    <mergeCell ref="N3:O3"/>
    <mergeCell ref="N4:O4"/>
    <mergeCell ref="N5:O5"/>
    <mergeCell ref="N6:O6"/>
    <mergeCell ref="N7:O7"/>
    <mergeCell ref="G12:H12"/>
    <mergeCell ref="G13:H13"/>
    <mergeCell ref="G14:H14"/>
    <mergeCell ref="I8:K8"/>
    <mergeCell ref="I9:K9"/>
    <mergeCell ref="I10:K10"/>
    <mergeCell ref="I11:K11"/>
    <mergeCell ref="I26:K26"/>
    <mergeCell ref="I15:K15"/>
    <mergeCell ref="I16:K16"/>
    <mergeCell ref="I17:K17"/>
    <mergeCell ref="N20:O20"/>
    <mergeCell ref="N21:O21"/>
    <mergeCell ref="N22:O22"/>
    <mergeCell ref="N23:O23"/>
    <mergeCell ref="N24:O24"/>
    <mergeCell ref="N25:O25"/>
    <mergeCell ref="G23:H23"/>
    <mergeCell ref="G24:H24"/>
    <mergeCell ref="G25:H25"/>
    <mergeCell ref="G26:H26"/>
    <mergeCell ref="I6:K6"/>
    <mergeCell ref="I7:K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L15:M15"/>
    <mergeCell ref="L19:M19"/>
    <mergeCell ref="L20:M20"/>
    <mergeCell ref="L21:M21"/>
    <mergeCell ref="L22:M22"/>
    <mergeCell ref="L23:M23"/>
    <mergeCell ref="A1:O1"/>
    <mergeCell ref="A29:O29"/>
    <mergeCell ref="A57:O57"/>
    <mergeCell ref="N2:O2"/>
    <mergeCell ref="G6:H6"/>
    <mergeCell ref="G7:H7"/>
    <mergeCell ref="G8:H8"/>
    <mergeCell ref="G9:H9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2:H22"/>
    <mergeCell ref="M38:O38"/>
    <mergeCell ref="F32:H32"/>
    <mergeCell ref="I30:L30"/>
    <mergeCell ref="L6:M6"/>
    <mergeCell ref="L7:M7"/>
    <mergeCell ref="L8:M8"/>
    <mergeCell ref="L9:M9"/>
    <mergeCell ref="L10:M10"/>
    <mergeCell ref="L11:M11"/>
    <mergeCell ref="L16:M16"/>
    <mergeCell ref="L17:M17"/>
    <mergeCell ref="L18:M18"/>
    <mergeCell ref="I18:K18"/>
    <mergeCell ref="I19:K19"/>
    <mergeCell ref="I20:K20"/>
    <mergeCell ref="L12:M12"/>
    <mergeCell ref="L13:M13"/>
    <mergeCell ref="L14:M14"/>
    <mergeCell ref="I21:K21"/>
    <mergeCell ref="I22:K22"/>
    <mergeCell ref="I23:K23"/>
    <mergeCell ref="I12:K12"/>
    <mergeCell ref="I13:K13"/>
    <mergeCell ref="I14:K14"/>
    <mergeCell ref="L24:M24"/>
    <mergeCell ref="L25:M25"/>
    <mergeCell ref="L26:M26"/>
    <mergeCell ref="L27:M27"/>
    <mergeCell ref="I24:K24"/>
    <mergeCell ref="I25:K25"/>
    <mergeCell ref="I27:K27"/>
    <mergeCell ref="B39:E39"/>
    <mergeCell ref="B40:E40"/>
    <mergeCell ref="D26:F26"/>
    <mergeCell ref="D27:F27"/>
    <mergeCell ref="B27:C27"/>
    <mergeCell ref="D25:F25"/>
    <mergeCell ref="G27:H27"/>
    <mergeCell ref="B30:E30"/>
    <mergeCell ref="I34:L34"/>
    <mergeCell ref="I35:L35"/>
    <mergeCell ref="I36:L36"/>
    <mergeCell ref="I37:L37"/>
    <mergeCell ref="I38:L38"/>
    <mergeCell ref="M34:O34"/>
    <mergeCell ref="M35:O35"/>
    <mergeCell ref="M36:O36"/>
    <mergeCell ref="M37:O37"/>
    <mergeCell ref="F34:H34"/>
    <mergeCell ref="F35:H35"/>
    <mergeCell ref="F36:H36"/>
    <mergeCell ref="B41:E41"/>
    <mergeCell ref="B34:E34"/>
    <mergeCell ref="B35:E35"/>
    <mergeCell ref="B36:E36"/>
    <mergeCell ref="B37:E37"/>
    <mergeCell ref="B42:E42"/>
    <mergeCell ref="B43:E43"/>
    <mergeCell ref="B38:E38"/>
    <mergeCell ref="B44:E44"/>
    <mergeCell ref="F50:H50"/>
    <mergeCell ref="F51:H51"/>
    <mergeCell ref="F52:H52"/>
    <mergeCell ref="F53:H53"/>
    <mergeCell ref="F54:H54"/>
    <mergeCell ref="F55:H55"/>
    <mergeCell ref="B45:E45"/>
    <mergeCell ref="B46:E46"/>
    <mergeCell ref="B47:E47"/>
    <mergeCell ref="B48:E48"/>
    <mergeCell ref="B49:E49"/>
    <mergeCell ref="B50:E50"/>
    <mergeCell ref="B51:E51"/>
    <mergeCell ref="B53:E53"/>
    <mergeCell ref="B52:E52"/>
    <mergeCell ref="F37:H37"/>
    <mergeCell ref="F38:H38"/>
    <mergeCell ref="F39:H39"/>
    <mergeCell ref="F40:H40"/>
    <mergeCell ref="F41:H41"/>
    <mergeCell ref="F42:H42"/>
    <mergeCell ref="D71:F71"/>
    <mergeCell ref="D72:F72"/>
    <mergeCell ref="M46:O46"/>
    <mergeCell ref="M47:O47"/>
    <mergeCell ref="M48:O48"/>
    <mergeCell ref="M49:O49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B54:E54"/>
    <mergeCell ref="B55:E55"/>
    <mergeCell ref="F43:H43"/>
    <mergeCell ref="F44:H44"/>
    <mergeCell ref="F45:H45"/>
    <mergeCell ref="F46:H46"/>
    <mergeCell ref="F47:H47"/>
    <mergeCell ref="F48:H48"/>
    <mergeCell ref="F49:H49"/>
    <mergeCell ref="M43:O43"/>
    <mergeCell ref="M39:O39"/>
    <mergeCell ref="M40:O40"/>
    <mergeCell ref="M41:O41"/>
    <mergeCell ref="M42:O42"/>
    <mergeCell ref="M44:O44"/>
    <mergeCell ref="M45:O45"/>
    <mergeCell ref="I48:L48"/>
    <mergeCell ref="I49:L49"/>
    <mergeCell ref="I54:L54"/>
    <mergeCell ref="I55:L55"/>
    <mergeCell ref="I52:L52"/>
    <mergeCell ref="I53:L53"/>
    <mergeCell ref="M50:O50"/>
    <mergeCell ref="M51:O51"/>
    <mergeCell ref="M52:O52"/>
    <mergeCell ref="M53:O53"/>
    <mergeCell ref="M54:O54"/>
    <mergeCell ref="M55:O55"/>
    <mergeCell ref="I50:L50"/>
    <mergeCell ref="I51:L51"/>
    <mergeCell ref="G70:H70"/>
    <mergeCell ref="G71:H71"/>
    <mergeCell ref="G72:H72"/>
    <mergeCell ref="G73:H73"/>
    <mergeCell ref="G74:H74"/>
    <mergeCell ref="G80:H80"/>
    <mergeCell ref="I69:J69"/>
    <mergeCell ref="I70:J70"/>
    <mergeCell ref="I71:J71"/>
    <mergeCell ref="I72:J72"/>
    <mergeCell ref="I73:J73"/>
    <mergeCell ref="I74:J74"/>
    <mergeCell ref="I75:J75"/>
    <mergeCell ref="I76:J76"/>
    <mergeCell ref="G75:H75"/>
    <mergeCell ref="G69:H69"/>
    <mergeCell ref="K74:L74"/>
    <mergeCell ref="K75:L75"/>
    <mergeCell ref="K76:L76"/>
    <mergeCell ref="K77:L77"/>
    <mergeCell ref="K78:L78"/>
    <mergeCell ref="K79:L79"/>
    <mergeCell ref="K80:L80"/>
    <mergeCell ref="I77:J77"/>
    <mergeCell ref="I78:J78"/>
    <mergeCell ref="I79:J79"/>
    <mergeCell ref="I80:J80"/>
    <mergeCell ref="K69:L69"/>
    <mergeCell ref="K70:L70"/>
    <mergeCell ref="K71:L71"/>
    <mergeCell ref="M68:O68"/>
    <mergeCell ref="M69:O69"/>
    <mergeCell ref="M70:O70"/>
    <mergeCell ref="M71:O71"/>
    <mergeCell ref="M72:O72"/>
    <mergeCell ref="M73:O73"/>
    <mergeCell ref="K72:L72"/>
    <mergeCell ref="K73:L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B94:E94"/>
    <mergeCell ref="I89:K89"/>
    <mergeCell ref="L89:O89"/>
    <mergeCell ref="I84:J84"/>
    <mergeCell ref="K81:L81"/>
    <mergeCell ref="K82:L82"/>
    <mergeCell ref="K83:L83"/>
    <mergeCell ref="K84:L84"/>
    <mergeCell ref="D82:F82"/>
    <mergeCell ref="B81:C81"/>
    <mergeCell ref="I81:J81"/>
    <mergeCell ref="I82:J82"/>
    <mergeCell ref="I83:J83"/>
    <mergeCell ref="G81:H81"/>
    <mergeCell ref="I96:K96"/>
    <mergeCell ref="I97:K97"/>
    <mergeCell ref="D80:F80"/>
    <mergeCell ref="D81:F81"/>
    <mergeCell ref="B95:E95"/>
    <mergeCell ref="F92:H92"/>
    <mergeCell ref="F93:H93"/>
    <mergeCell ref="F94:H94"/>
    <mergeCell ref="F95:H95"/>
    <mergeCell ref="D83:F83"/>
    <mergeCell ref="D84:F84"/>
    <mergeCell ref="G82:H82"/>
    <mergeCell ref="G83:H83"/>
    <mergeCell ref="G84:H84"/>
    <mergeCell ref="B82:C82"/>
    <mergeCell ref="B83:C83"/>
    <mergeCell ref="B84:C84"/>
    <mergeCell ref="B89:E89"/>
    <mergeCell ref="F89:H89"/>
    <mergeCell ref="A86:O86"/>
    <mergeCell ref="I92:K92"/>
    <mergeCell ref="I93:K93"/>
    <mergeCell ref="I94:K94"/>
    <mergeCell ref="I95:K95"/>
    <mergeCell ref="B104:E104"/>
    <mergeCell ref="B105:E105"/>
    <mergeCell ref="B106:E106"/>
    <mergeCell ref="B107:E107"/>
    <mergeCell ref="B108:E108"/>
    <mergeCell ref="B109:E109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I98:K98"/>
    <mergeCell ref="I99:K99"/>
    <mergeCell ref="I100:K100"/>
    <mergeCell ref="L108:O108"/>
    <mergeCell ref="L109:O109"/>
    <mergeCell ref="L110:O110"/>
    <mergeCell ref="L111:O111"/>
    <mergeCell ref="L100:O100"/>
    <mergeCell ref="L101:O101"/>
    <mergeCell ref="L102:O102"/>
    <mergeCell ref="L103:O103"/>
    <mergeCell ref="L104:O104"/>
    <mergeCell ref="L105:O105"/>
    <mergeCell ref="L106:O106"/>
    <mergeCell ref="L107:O107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L112:O112"/>
    <mergeCell ref="L113:O113"/>
    <mergeCell ref="F110:H110"/>
    <mergeCell ref="F111:H111"/>
    <mergeCell ref="F112:H112"/>
    <mergeCell ref="F113:H113"/>
    <mergeCell ref="I110:K110"/>
    <mergeCell ref="I111:K111"/>
    <mergeCell ref="D13:F13"/>
    <mergeCell ref="D14:F14"/>
    <mergeCell ref="D15:F15"/>
    <mergeCell ref="D16:F16"/>
    <mergeCell ref="D17:F17"/>
    <mergeCell ref="D18:F18"/>
    <mergeCell ref="I112:K112"/>
    <mergeCell ref="I113:K113"/>
    <mergeCell ref="L92:O92"/>
    <mergeCell ref="L93:O93"/>
    <mergeCell ref="L94:O94"/>
    <mergeCell ref="L95:O95"/>
    <mergeCell ref="L96:O96"/>
    <mergeCell ref="L97:O97"/>
    <mergeCell ref="L98:O98"/>
    <mergeCell ref="L99:O99"/>
    <mergeCell ref="D19:F19"/>
    <mergeCell ref="D20:F20"/>
    <mergeCell ref="D21:F21"/>
    <mergeCell ref="D22:F22"/>
    <mergeCell ref="D23:F23"/>
    <mergeCell ref="D24:F24"/>
    <mergeCell ref="B19:C19"/>
    <mergeCell ref="B20:C20"/>
    <mergeCell ref="B21:C21"/>
    <mergeCell ref="B22:C22"/>
    <mergeCell ref="B23:C23"/>
    <mergeCell ref="B24:C24"/>
  </mergeCells>
  <pageMargins left="0.45" right="0.45" top="0.75" bottom="0.25" header="0.3" footer="0.3"/>
  <pageSetup paperSize="9" scale="86" orientation="landscape" r:id="rId1"/>
  <rowBreaks count="3" manualBreakCount="3">
    <brk id="28" max="16383" man="1"/>
    <brk id="56" max="16383" man="1"/>
    <brk id="8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topLeftCell="A10" workbookViewId="0">
      <selection activeCell="M10" sqref="M10"/>
    </sheetView>
  </sheetViews>
  <sheetFormatPr defaultRowHeight="15"/>
  <cols>
    <col min="1" max="1" width="29" customWidth="1"/>
    <col min="2" max="2" width="12.42578125" customWidth="1"/>
    <col min="3" max="3" width="13.42578125" customWidth="1"/>
    <col min="4" max="4" width="12.140625" customWidth="1"/>
    <col min="5" max="5" width="18.85546875" customWidth="1"/>
    <col min="6" max="6" width="20.28515625" customWidth="1"/>
    <col min="7" max="7" width="21.5703125" customWidth="1"/>
  </cols>
  <sheetData>
    <row r="1" spans="1:7" ht="16.5" customHeight="1" thickBot="1">
      <c r="A1" s="393" t="s">
        <v>314</v>
      </c>
      <c r="B1" s="393"/>
      <c r="C1" s="393"/>
      <c r="D1" s="393"/>
      <c r="E1" s="393"/>
      <c r="F1" s="393"/>
      <c r="G1" s="393"/>
    </row>
    <row r="2" spans="1:7" ht="123" customHeight="1" thickBot="1">
      <c r="A2" s="209" t="s">
        <v>0</v>
      </c>
      <c r="B2" s="210" t="s">
        <v>300</v>
      </c>
      <c r="C2" s="210" t="s">
        <v>299</v>
      </c>
      <c r="D2" s="211" t="s">
        <v>298</v>
      </c>
      <c r="E2" s="211" t="s">
        <v>297</v>
      </c>
      <c r="F2" s="210" t="s">
        <v>296</v>
      </c>
      <c r="G2" s="210" t="s">
        <v>295</v>
      </c>
    </row>
    <row r="3" spans="1:7" ht="10.5" customHeight="1" thickTop="1" thickBot="1">
      <c r="A3" s="212">
        <v>1</v>
      </c>
      <c r="B3" s="213">
        <v>2</v>
      </c>
      <c r="C3" s="213">
        <v>3</v>
      </c>
      <c r="D3" s="213">
        <v>4</v>
      </c>
      <c r="E3" s="213">
        <v>5</v>
      </c>
      <c r="F3" s="213">
        <v>6</v>
      </c>
      <c r="G3" s="213">
        <v>7</v>
      </c>
    </row>
    <row r="4" spans="1:7" ht="13.5" customHeight="1" thickTop="1">
      <c r="A4" s="53" t="s">
        <v>90</v>
      </c>
      <c r="B4" s="214" t="s">
        <v>252</v>
      </c>
      <c r="C4" s="214">
        <v>10</v>
      </c>
      <c r="D4" s="215">
        <v>142</v>
      </c>
      <c r="E4" s="216">
        <v>19</v>
      </c>
      <c r="F4" s="217">
        <v>13.38</v>
      </c>
      <c r="G4" s="218">
        <v>1</v>
      </c>
    </row>
    <row r="5" spans="1:7" ht="13.5" customHeight="1">
      <c r="A5" s="53" t="s">
        <v>91</v>
      </c>
      <c r="B5" s="214" t="s">
        <v>252</v>
      </c>
      <c r="C5" s="214">
        <v>31</v>
      </c>
      <c r="D5" s="215">
        <v>432</v>
      </c>
      <c r="E5" s="216">
        <v>387</v>
      </c>
      <c r="F5" s="217">
        <v>89.58</v>
      </c>
      <c r="G5" s="218">
        <v>9</v>
      </c>
    </row>
    <row r="6" spans="1:7" ht="13.5" customHeight="1">
      <c r="A6" s="53" t="s">
        <v>92</v>
      </c>
      <c r="B6" s="214" t="s">
        <v>252</v>
      </c>
      <c r="C6" s="214">
        <v>24</v>
      </c>
      <c r="D6" s="215">
        <v>302</v>
      </c>
      <c r="E6" s="216">
        <v>279</v>
      </c>
      <c r="F6" s="217">
        <v>92.38</v>
      </c>
      <c r="G6" s="218">
        <v>9</v>
      </c>
    </row>
    <row r="7" spans="1:7" ht="13.5" customHeight="1">
      <c r="A7" s="53" t="s">
        <v>93</v>
      </c>
      <c r="B7" s="214" t="s">
        <v>252</v>
      </c>
      <c r="C7" s="214">
        <v>34</v>
      </c>
      <c r="D7" s="215">
        <v>368</v>
      </c>
      <c r="E7" s="216">
        <v>286</v>
      </c>
      <c r="F7" s="217">
        <v>77.72</v>
      </c>
      <c r="G7" s="218">
        <v>6</v>
      </c>
    </row>
    <row r="8" spans="1:7" ht="13.5" customHeight="1">
      <c r="A8" s="53" t="s">
        <v>94</v>
      </c>
      <c r="B8" s="214" t="s">
        <v>252</v>
      </c>
      <c r="C8" s="214">
        <v>10</v>
      </c>
      <c r="D8" s="215">
        <v>524</v>
      </c>
      <c r="E8" s="216">
        <v>477</v>
      </c>
      <c r="F8" s="217">
        <v>91.03</v>
      </c>
      <c r="G8" s="218">
        <v>1</v>
      </c>
    </row>
    <row r="9" spans="1:7" ht="13.5" customHeight="1">
      <c r="A9" s="53" t="s">
        <v>95</v>
      </c>
      <c r="B9" s="214" t="s">
        <v>252</v>
      </c>
      <c r="C9" s="214">
        <v>34</v>
      </c>
      <c r="D9" s="215">
        <v>705</v>
      </c>
      <c r="E9" s="216">
        <v>683</v>
      </c>
      <c r="F9" s="217">
        <v>96.88</v>
      </c>
      <c r="G9" s="218">
        <v>10</v>
      </c>
    </row>
    <row r="10" spans="1:7" ht="13.5" customHeight="1">
      <c r="A10" s="53" t="s">
        <v>96</v>
      </c>
      <c r="B10" s="214" t="s">
        <v>252</v>
      </c>
      <c r="C10" s="214">
        <v>22</v>
      </c>
      <c r="D10" s="215">
        <v>313</v>
      </c>
      <c r="E10" s="216">
        <v>32</v>
      </c>
      <c r="F10" s="217">
        <v>10.220000000000001</v>
      </c>
      <c r="G10" s="218">
        <v>3</v>
      </c>
    </row>
    <row r="11" spans="1:7" ht="13.5" customHeight="1">
      <c r="A11" s="53" t="s">
        <v>97</v>
      </c>
      <c r="B11" s="214" t="s">
        <v>252</v>
      </c>
      <c r="C11" s="214">
        <v>52</v>
      </c>
      <c r="D11" s="215">
        <v>212</v>
      </c>
      <c r="E11" s="216">
        <v>121</v>
      </c>
      <c r="F11" s="217">
        <v>57.08</v>
      </c>
      <c r="G11" s="218">
        <v>1</v>
      </c>
    </row>
    <row r="12" spans="1:7" ht="13.5" customHeight="1">
      <c r="A12" s="53" t="s">
        <v>98</v>
      </c>
      <c r="B12" s="214" t="s">
        <v>252</v>
      </c>
      <c r="C12" s="214">
        <v>18</v>
      </c>
      <c r="D12" s="215">
        <v>718</v>
      </c>
      <c r="E12" s="216">
        <v>518</v>
      </c>
      <c r="F12" s="217">
        <v>72.14</v>
      </c>
      <c r="G12" s="218">
        <v>2</v>
      </c>
    </row>
    <row r="13" spans="1:7" ht="13.5" customHeight="1">
      <c r="A13" s="53" t="s">
        <v>99</v>
      </c>
      <c r="B13" s="214" t="s">
        <v>252</v>
      </c>
      <c r="C13" s="214">
        <v>38</v>
      </c>
      <c r="D13" s="215">
        <v>309</v>
      </c>
      <c r="E13" s="216">
        <v>300</v>
      </c>
      <c r="F13" s="217">
        <v>97.09</v>
      </c>
      <c r="G13" s="218">
        <v>28</v>
      </c>
    </row>
    <row r="14" spans="1:7" ht="13.5" customHeight="1">
      <c r="A14" s="53" t="s">
        <v>100</v>
      </c>
      <c r="B14" s="214" t="s">
        <v>252</v>
      </c>
      <c r="C14" s="214">
        <v>96</v>
      </c>
      <c r="D14" s="215">
        <v>748</v>
      </c>
      <c r="E14" s="216">
        <v>734</v>
      </c>
      <c r="F14" s="217">
        <v>98.13</v>
      </c>
      <c r="G14" s="218">
        <v>11</v>
      </c>
    </row>
    <row r="15" spans="1:7" ht="13.5" customHeight="1">
      <c r="A15" s="53" t="s">
        <v>101</v>
      </c>
      <c r="B15" s="214" t="s">
        <v>252</v>
      </c>
      <c r="C15" s="214">
        <v>27</v>
      </c>
      <c r="D15" s="215">
        <v>359</v>
      </c>
      <c r="E15" s="216">
        <v>344</v>
      </c>
      <c r="F15" s="217">
        <v>95.82</v>
      </c>
      <c r="G15" s="218">
        <v>10</v>
      </c>
    </row>
    <row r="16" spans="1:7" ht="13.5" customHeight="1">
      <c r="A16" s="53" t="s">
        <v>102</v>
      </c>
      <c r="B16" s="214" t="s">
        <v>252</v>
      </c>
      <c r="C16" s="214">
        <v>42</v>
      </c>
      <c r="D16" s="215">
        <v>191</v>
      </c>
      <c r="E16" s="216">
        <v>191</v>
      </c>
      <c r="F16" s="217">
        <v>100</v>
      </c>
      <c r="G16" s="218">
        <v>1</v>
      </c>
    </row>
    <row r="17" spans="1:7" ht="13.5" customHeight="1">
      <c r="A17" s="53" t="s">
        <v>103</v>
      </c>
      <c r="B17" s="214" t="s">
        <v>252</v>
      </c>
      <c r="C17" s="214">
        <v>9</v>
      </c>
      <c r="D17" s="215">
        <v>91</v>
      </c>
      <c r="E17" s="216">
        <v>88</v>
      </c>
      <c r="F17" s="217">
        <v>96.7</v>
      </c>
      <c r="G17" s="218">
        <v>2</v>
      </c>
    </row>
    <row r="18" spans="1:7" ht="13.5" customHeight="1">
      <c r="A18" s="53" t="s">
        <v>160</v>
      </c>
      <c r="B18" s="214" t="s">
        <v>252</v>
      </c>
      <c r="C18" s="214">
        <v>27</v>
      </c>
      <c r="D18" s="215">
        <v>387</v>
      </c>
      <c r="E18" s="216">
        <v>368</v>
      </c>
      <c r="F18" s="217">
        <v>95.09</v>
      </c>
      <c r="G18" s="218">
        <v>4</v>
      </c>
    </row>
    <row r="19" spans="1:7" ht="13.5" customHeight="1" thickBot="1">
      <c r="A19" s="53" t="s">
        <v>105</v>
      </c>
      <c r="B19" s="214" t="s">
        <v>252</v>
      </c>
      <c r="C19" s="214">
        <v>19</v>
      </c>
      <c r="D19" s="215">
        <v>599</v>
      </c>
      <c r="E19" s="216">
        <v>560</v>
      </c>
      <c r="F19" s="217">
        <v>93.49</v>
      </c>
      <c r="G19" s="218">
        <v>3</v>
      </c>
    </row>
    <row r="20" spans="1:7" ht="13.5" customHeight="1" thickBot="1">
      <c r="A20" s="219" t="s">
        <v>294</v>
      </c>
      <c r="B20" s="220"/>
      <c r="C20" s="221">
        <f>SUM(C4:C19)</f>
        <v>493</v>
      </c>
      <c r="D20" s="221">
        <f>SUM(D4:D19)</f>
        <v>6400</v>
      </c>
      <c r="E20" s="221">
        <f>SUM(E4:E19)</f>
        <v>5387</v>
      </c>
      <c r="F20" s="222">
        <f>E20/D20*100</f>
        <v>84.171875</v>
      </c>
      <c r="G20" s="221">
        <f>SUM(G4:G19)</f>
        <v>101</v>
      </c>
    </row>
    <row r="21" spans="1:7" ht="13.5" customHeight="1">
      <c r="A21" s="223" t="s">
        <v>242</v>
      </c>
      <c r="B21" s="214" t="s">
        <v>252</v>
      </c>
      <c r="C21" s="224">
        <v>50</v>
      </c>
      <c r="D21" s="225">
        <v>824</v>
      </c>
      <c r="E21" s="225">
        <v>803</v>
      </c>
      <c r="F21" s="217">
        <v>97.45</v>
      </c>
      <c r="G21" s="218">
        <v>5</v>
      </c>
    </row>
    <row r="22" spans="1:7" ht="13.5" customHeight="1">
      <c r="A22" s="223" t="s">
        <v>241</v>
      </c>
      <c r="B22" s="214" t="s">
        <v>252</v>
      </c>
      <c r="C22" s="224">
        <v>5</v>
      </c>
      <c r="D22" s="225">
        <v>278</v>
      </c>
      <c r="E22" s="225">
        <v>60</v>
      </c>
      <c r="F22" s="217">
        <v>21.58</v>
      </c>
      <c r="G22" s="218">
        <v>0</v>
      </c>
    </row>
    <row r="23" spans="1:7" ht="13.5" customHeight="1">
      <c r="A23" s="223" t="s">
        <v>190</v>
      </c>
      <c r="B23" s="214" t="s">
        <v>252</v>
      </c>
      <c r="C23" s="224">
        <v>44</v>
      </c>
      <c r="D23" s="225">
        <v>537</v>
      </c>
      <c r="E23" s="225">
        <v>272</v>
      </c>
      <c r="F23" s="217">
        <v>50.65</v>
      </c>
      <c r="G23" s="218">
        <v>11</v>
      </c>
    </row>
    <row r="24" spans="1:7" ht="13.5" customHeight="1">
      <c r="A24" s="223" t="s">
        <v>239</v>
      </c>
      <c r="B24" s="214" t="s">
        <v>252</v>
      </c>
      <c r="C24" s="224">
        <v>2</v>
      </c>
      <c r="D24" s="225">
        <v>58</v>
      </c>
      <c r="E24" s="225">
        <v>52</v>
      </c>
      <c r="F24" s="217">
        <v>89.66</v>
      </c>
      <c r="G24" s="218">
        <v>4</v>
      </c>
    </row>
    <row r="25" spans="1:7" ht="13.5" customHeight="1">
      <c r="A25" s="223" t="s">
        <v>255</v>
      </c>
      <c r="B25" s="214" t="s">
        <v>252</v>
      </c>
      <c r="C25" s="224">
        <v>0</v>
      </c>
      <c r="D25" s="225">
        <v>140</v>
      </c>
      <c r="E25" s="225">
        <v>115</v>
      </c>
      <c r="F25" s="217">
        <v>82.14</v>
      </c>
      <c r="G25" s="218">
        <v>17</v>
      </c>
    </row>
    <row r="26" spans="1:7" ht="13.5" customHeight="1">
      <c r="A26" s="223" t="s">
        <v>23</v>
      </c>
      <c r="B26" s="214" t="s">
        <v>254</v>
      </c>
      <c r="C26" s="224">
        <v>3</v>
      </c>
      <c r="D26" s="225">
        <v>117</v>
      </c>
      <c r="E26" s="225">
        <v>17</v>
      </c>
      <c r="F26" s="217">
        <v>14.53</v>
      </c>
      <c r="G26" s="218">
        <v>0</v>
      </c>
    </row>
    <row r="27" spans="1:7" ht="13.5" customHeight="1">
      <c r="A27" s="223" t="s">
        <v>24</v>
      </c>
      <c r="B27" s="214" t="s">
        <v>252</v>
      </c>
      <c r="C27" s="224">
        <v>22</v>
      </c>
      <c r="D27" s="225">
        <v>579</v>
      </c>
      <c r="E27" s="225">
        <v>491</v>
      </c>
      <c r="F27" s="217">
        <v>84.8</v>
      </c>
      <c r="G27" s="218">
        <v>18</v>
      </c>
    </row>
    <row r="28" spans="1:7" ht="13.5" customHeight="1" thickBot="1">
      <c r="A28" s="223" t="s">
        <v>25</v>
      </c>
      <c r="B28" s="214" t="s">
        <v>252</v>
      </c>
      <c r="C28" s="224">
        <v>6</v>
      </c>
      <c r="D28" s="225">
        <v>193</v>
      </c>
      <c r="E28" s="225">
        <v>0</v>
      </c>
      <c r="F28" s="217">
        <v>0</v>
      </c>
      <c r="G28" s="218">
        <v>2</v>
      </c>
    </row>
    <row r="29" spans="1:7" ht="12" customHeight="1" thickBot="1">
      <c r="A29" s="219" t="s">
        <v>162</v>
      </c>
      <c r="B29" s="219"/>
      <c r="C29" s="226">
        <f>SUM(C21:C28)</f>
        <v>132</v>
      </c>
      <c r="D29" s="226">
        <f>SUM(D21:D28)</f>
        <v>2726</v>
      </c>
      <c r="E29" s="226">
        <f>SUM(E21:E28)</f>
        <v>1810</v>
      </c>
      <c r="F29" s="161">
        <f>E29/D29*100</f>
        <v>66.397652237710929</v>
      </c>
      <c r="G29" s="226">
        <f>SUM(G21:G28)</f>
        <v>57</v>
      </c>
    </row>
    <row r="30" spans="1:7">
      <c r="D30" s="52"/>
    </row>
    <row r="31" spans="1:7">
      <c r="D31" s="52"/>
    </row>
    <row r="32" spans="1:7">
      <c r="D32" s="52"/>
    </row>
    <row r="33" spans="4:4">
      <c r="D33" s="52"/>
    </row>
    <row r="35" spans="4:4">
      <c r="D35" s="52"/>
    </row>
    <row r="36" spans="4:4">
      <c r="D36" s="52"/>
    </row>
    <row r="37" spans="4:4">
      <c r="D37" s="52"/>
    </row>
    <row r="38" spans="4:4">
      <c r="D38" s="52"/>
    </row>
    <row r="39" spans="4:4">
      <c r="D39" s="52"/>
    </row>
    <row r="40" spans="4:4">
      <c r="D40" s="52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topLeftCell="A106" zoomScaleNormal="100" workbookViewId="0">
      <selection activeCell="J8" sqref="J8"/>
    </sheetView>
  </sheetViews>
  <sheetFormatPr defaultRowHeight="15"/>
  <cols>
    <col min="1" max="1" width="20.85546875" style="8" customWidth="1"/>
    <col min="2" max="2" width="22.85546875" style="8" customWidth="1"/>
    <col min="3" max="3" width="18" style="8" customWidth="1"/>
    <col min="4" max="4" width="19.28515625" style="16" customWidth="1"/>
    <col min="5" max="5" width="14.140625" style="17" customWidth="1"/>
    <col min="6" max="6" width="15" style="17" customWidth="1"/>
    <col min="7" max="7" width="17.42578125" customWidth="1"/>
    <col min="257" max="257" width="20.85546875" customWidth="1"/>
    <col min="258" max="258" width="22.85546875" customWidth="1"/>
    <col min="259" max="259" width="18" customWidth="1"/>
    <col min="260" max="260" width="19.28515625" customWidth="1"/>
    <col min="261" max="261" width="14.140625" customWidth="1"/>
    <col min="262" max="262" width="13.42578125" customWidth="1"/>
    <col min="263" max="263" width="17.42578125" customWidth="1"/>
    <col min="513" max="513" width="20.85546875" customWidth="1"/>
    <col min="514" max="514" width="22.85546875" customWidth="1"/>
    <col min="515" max="515" width="18" customWidth="1"/>
    <col min="516" max="516" width="19.28515625" customWidth="1"/>
    <col min="517" max="517" width="14.140625" customWidth="1"/>
    <col min="518" max="518" width="13.42578125" customWidth="1"/>
    <col min="519" max="519" width="17.42578125" customWidth="1"/>
    <col min="769" max="769" width="20.85546875" customWidth="1"/>
    <col min="770" max="770" width="22.85546875" customWidth="1"/>
    <col min="771" max="771" width="18" customWidth="1"/>
    <col min="772" max="772" width="19.28515625" customWidth="1"/>
    <col min="773" max="773" width="14.140625" customWidth="1"/>
    <col min="774" max="774" width="13.42578125" customWidth="1"/>
    <col min="775" max="775" width="17.42578125" customWidth="1"/>
    <col min="1025" max="1025" width="20.85546875" customWidth="1"/>
    <col min="1026" max="1026" width="22.85546875" customWidth="1"/>
    <col min="1027" max="1027" width="18" customWidth="1"/>
    <col min="1028" max="1028" width="19.28515625" customWidth="1"/>
    <col min="1029" max="1029" width="14.140625" customWidth="1"/>
    <col min="1030" max="1030" width="13.42578125" customWidth="1"/>
    <col min="1031" max="1031" width="17.42578125" customWidth="1"/>
    <col min="1281" max="1281" width="20.85546875" customWidth="1"/>
    <col min="1282" max="1282" width="22.85546875" customWidth="1"/>
    <col min="1283" max="1283" width="18" customWidth="1"/>
    <col min="1284" max="1284" width="19.28515625" customWidth="1"/>
    <col min="1285" max="1285" width="14.140625" customWidth="1"/>
    <col min="1286" max="1286" width="13.42578125" customWidth="1"/>
    <col min="1287" max="1287" width="17.42578125" customWidth="1"/>
    <col min="1537" max="1537" width="20.85546875" customWidth="1"/>
    <col min="1538" max="1538" width="22.85546875" customWidth="1"/>
    <col min="1539" max="1539" width="18" customWidth="1"/>
    <col min="1540" max="1540" width="19.28515625" customWidth="1"/>
    <col min="1541" max="1541" width="14.140625" customWidth="1"/>
    <col min="1542" max="1542" width="13.42578125" customWidth="1"/>
    <col min="1543" max="1543" width="17.42578125" customWidth="1"/>
    <col min="1793" max="1793" width="20.85546875" customWidth="1"/>
    <col min="1794" max="1794" width="22.85546875" customWidth="1"/>
    <col min="1795" max="1795" width="18" customWidth="1"/>
    <col min="1796" max="1796" width="19.28515625" customWidth="1"/>
    <col min="1797" max="1797" width="14.140625" customWidth="1"/>
    <col min="1798" max="1798" width="13.42578125" customWidth="1"/>
    <col min="1799" max="1799" width="17.42578125" customWidth="1"/>
    <col min="2049" max="2049" width="20.85546875" customWidth="1"/>
    <col min="2050" max="2050" width="22.85546875" customWidth="1"/>
    <col min="2051" max="2051" width="18" customWidth="1"/>
    <col min="2052" max="2052" width="19.28515625" customWidth="1"/>
    <col min="2053" max="2053" width="14.140625" customWidth="1"/>
    <col min="2054" max="2054" width="13.42578125" customWidth="1"/>
    <col min="2055" max="2055" width="17.42578125" customWidth="1"/>
    <col min="2305" max="2305" width="20.85546875" customWidth="1"/>
    <col min="2306" max="2306" width="22.85546875" customWidth="1"/>
    <col min="2307" max="2307" width="18" customWidth="1"/>
    <col min="2308" max="2308" width="19.28515625" customWidth="1"/>
    <col min="2309" max="2309" width="14.140625" customWidth="1"/>
    <col min="2310" max="2310" width="13.42578125" customWidth="1"/>
    <col min="2311" max="2311" width="17.42578125" customWidth="1"/>
    <col min="2561" max="2561" width="20.85546875" customWidth="1"/>
    <col min="2562" max="2562" width="22.85546875" customWidth="1"/>
    <col min="2563" max="2563" width="18" customWidth="1"/>
    <col min="2564" max="2564" width="19.28515625" customWidth="1"/>
    <col min="2565" max="2565" width="14.140625" customWidth="1"/>
    <col min="2566" max="2566" width="13.42578125" customWidth="1"/>
    <col min="2567" max="2567" width="17.42578125" customWidth="1"/>
    <col min="2817" max="2817" width="20.85546875" customWidth="1"/>
    <col min="2818" max="2818" width="22.85546875" customWidth="1"/>
    <col min="2819" max="2819" width="18" customWidth="1"/>
    <col min="2820" max="2820" width="19.28515625" customWidth="1"/>
    <col min="2821" max="2821" width="14.140625" customWidth="1"/>
    <col min="2822" max="2822" width="13.42578125" customWidth="1"/>
    <col min="2823" max="2823" width="17.42578125" customWidth="1"/>
    <col min="3073" max="3073" width="20.85546875" customWidth="1"/>
    <col min="3074" max="3074" width="22.85546875" customWidth="1"/>
    <col min="3075" max="3075" width="18" customWidth="1"/>
    <col min="3076" max="3076" width="19.28515625" customWidth="1"/>
    <col min="3077" max="3077" width="14.140625" customWidth="1"/>
    <col min="3078" max="3078" width="13.42578125" customWidth="1"/>
    <col min="3079" max="3079" width="17.42578125" customWidth="1"/>
    <col min="3329" max="3329" width="20.85546875" customWidth="1"/>
    <col min="3330" max="3330" width="22.85546875" customWidth="1"/>
    <col min="3331" max="3331" width="18" customWidth="1"/>
    <col min="3332" max="3332" width="19.28515625" customWidth="1"/>
    <col min="3333" max="3333" width="14.140625" customWidth="1"/>
    <col min="3334" max="3334" width="13.42578125" customWidth="1"/>
    <col min="3335" max="3335" width="17.42578125" customWidth="1"/>
    <col min="3585" max="3585" width="20.85546875" customWidth="1"/>
    <col min="3586" max="3586" width="22.85546875" customWidth="1"/>
    <col min="3587" max="3587" width="18" customWidth="1"/>
    <col min="3588" max="3588" width="19.28515625" customWidth="1"/>
    <col min="3589" max="3589" width="14.140625" customWidth="1"/>
    <col min="3590" max="3590" width="13.42578125" customWidth="1"/>
    <col min="3591" max="3591" width="17.42578125" customWidth="1"/>
    <col min="3841" max="3841" width="20.85546875" customWidth="1"/>
    <col min="3842" max="3842" width="22.85546875" customWidth="1"/>
    <col min="3843" max="3843" width="18" customWidth="1"/>
    <col min="3844" max="3844" width="19.28515625" customWidth="1"/>
    <col min="3845" max="3845" width="14.140625" customWidth="1"/>
    <col min="3846" max="3846" width="13.42578125" customWidth="1"/>
    <col min="3847" max="3847" width="17.42578125" customWidth="1"/>
    <col min="4097" max="4097" width="20.85546875" customWidth="1"/>
    <col min="4098" max="4098" width="22.85546875" customWidth="1"/>
    <col min="4099" max="4099" width="18" customWidth="1"/>
    <col min="4100" max="4100" width="19.28515625" customWidth="1"/>
    <col min="4101" max="4101" width="14.140625" customWidth="1"/>
    <col min="4102" max="4102" width="13.42578125" customWidth="1"/>
    <col min="4103" max="4103" width="17.42578125" customWidth="1"/>
    <col min="4353" max="4353" width="20.85546875" customWidth="1"/>
    <col min="4354" max="4354" width="22.85546875" customWidth="1"/>
    <col min="4355" max="4355" width="18" customWidth="1"/>
    <col min="4356" max="4356" width="19.28515625" customWidth="1"/>
    <col min="4357" max="4357" width="14.140625" customWidth="1"/>
    <col min="4358" max="4358" width="13.42578125" customWidth="1"/>
    <col min="4359" max="4359" width="17.42578125" customWidth="1"/>
    <col min="4609" max="4609" width="20.85546875" customWidth="1"/>
    <col min="4610" max="4610" width="22.85546875" customWidth="1"/>
    <col min="4611" max="4611" width="18" customWidth="1"/>
    <col min="4612" max="4612" width="19.28515625" customWidth="1"/>
    <col min="4613" max="4613" width="14.140625" customWidth="1"/>
    <col min="4614" max="4614" width="13.42578125" customWidth="1"/>
    <col min="4615" max="4615" width="17.42578125" customWidth="1"/>
    <col min="4865" max="4865" width="20.85546875" customWidth="1"/>
    <col min="4866" max="4866" width="22.85546875" customWidth="1"/>
    <col min="4867" max="4867" width="18" customWidth="1"/>
    <col min="4868" max="4868" width="19.28515625" customWidth="1"/>
    <col min="4869" max="4869" width="14.140625" customWidth="1"/>
    <col min="4870" max="4870" width="13.42578125" customWidth="1"/>
    <col min="4871" max="4871" width="17.42578125" customWidth="1"/>
    <col min="5121" max="5121" width="20.85546875" customWidth="1"/>
    <col min="5122" max="5122" width="22.85546875" customWidth="1"/>
    <col min="5123" max="5123" width="18" customWidth="1"/>
    <col min="5124" max="5124" width="19.28515625" customWidth="1"/>
    <col min="5125" max="5125" width="14.140625" customWidth="1"/>
    <col min="5126" max="5126" width="13.42578125" customWidth="1"/>
    <col min="5127" max="5127" width="17.42578125" customWidth="1"/>
    <col min="5377" max="5377" width="20.85546875" customWidth="1"/>
    <col min="5378" max="5378" width="22.85546875" customWidth="1"/>
    <col min="5379" max="5379" width="18" customWidth="1"/>
    <col min="5380" max="5380" width="19.28515625" customWidth="1"/>
    <col min="5381" max="5381" width="14.140625" customWidth="1"/>
    <col min="5382" max="5382" width="13.42578125" customWidth="1"/>
    <col min="5383" max="5383" width="17.42578125" customWidth="1"/>
    <col min="5633" max="5633" width="20.85546875" customWidth="1"/>
    <col min="5634" max="5634" width="22.85546875" customWidth="1"/>
    <col min="5635" max="5635" width="18" customWidth="1"/>
    <col min="5636" max="5636" width="19.28515625" customWidth="1"/>
    <col min="5637" max="5637" width="14.140625" customWidth="1"/>
    <col min="5638" max="5638" width="13.42578125" customWidth="1"/>
    <col min="5639" max="5639" width="17.42578125" customWidth="1"/>
    <col min="5889" max="5889" width="20.85546875" customWidth="1"/>
    <col min="5890" max="5890" width="22.85546875" customWidth="1"/>
    <col min="5891" max="5891" width="18" customWidth="1"/>
    <col min="5892" max="5892" width="19.28515625" customWidth="1"/>
    <col min="5893" max="5893" width="14.140625" customWidth="1"/>
    <col min="5894" max="5894" width="13.42578125" customWidth="1"/>
    <col min="5895" max="5895" width="17.42578125" customWidth="1"/>
    <col min="6145" max="6145" width="20.85546875" customWidth="1"/>
    <col min="6146" max="6146" width="22.85546875" customWidth="1"/>
    <col min="6147" max="6147" width="18" customWidth="1"/>
    <col min="6148" max="6148" width="19.28515625" customWidth="1"/>
    <col min="6149" max="6149" width="14.140625" customWidth="1"/>
    <col min="6150" max="6150" width="13.42578125" customWidth="1"/>
    <col min="6151" max="6151" width="17.42578125" customWidth="1"/>
    <col min="6401" max="6401" width="20.85546875" customWidth="1"/>
    <col min="6402" max="6402" width="22.85546875" customWidth="1"/>
    <col min="6403" max="6403" width="18" customWidth="1"/>
    <col min="6404" max="6404" width="19.28515625" customWidth="1"/>
    <col min="6405" max="6405" width="14.140625" customWidth="1"/>
    <col min="6406" max="6406" width="13.42578125" customWidth="1"/>
    <col min="6407" max="6407" width="17.42578125" customWidth="1"/>
    <col min="6657" max="6657" width="20.85546875" customWidth="1"/>
    <col min="6658" max="6658" width="22.85546875" customWidth="1"/>
    <col min="6659" max="6659" width="18" customWidth="1"/>
    <col min="6660" max="6660" width="19.28515625" customWidth="1"/>
    <col min="6661" max="6661" width="14.140625" customWidth="1"/>
    <col min="6662" max="6662" width="13.42578125" customWidth="1"/>
    <col min="6663" max="6663" width="17.42578125" customWidth="1"/>
    <col min="6913" max="6913" width="20.85546875" customWidth="1"/>
    <col min="6914" max="6914" width="22.85546875" customWidth="1"/>
    <col min="6915" max="6915" width="18" customWidth="1"/>
    <col min="6916" max="6916" width="19.28515625" customWidth="1"/>
    <col min="6917" max="6917" width="14.140625" customWidth="1"/>
    <col min="6918" max="6918" width="13.42578125" customWidth="1"/>
    <col min="6919" max="6919" width="17.42578125" customWidth="1"/>
    <col min="7169" max="7169" width="20.85546875" customWidth="1"/>
    <col min="7170" max="7170" width="22.85546875" customWidth="1"/>
    <col min="7171" max="7171" width="18" customWidth="1"/>
    <col min="7172" max="7172" width="19.28515625" customWidth="1"/>
    <col min="7173" max="7173" width="14.140625" customWidth="1"/>
    <col min="7174" max="7174" width="13.42578125" customWidth="1"/>
    <col min="7175" max="7175" width="17.42578125" customWidth="1"/>
    <col min="7425" max="7425" width="20.85546875" customWidth="1"/>
    <col min="7426" max="7426" width="22.85546875" customWidth="1"/>
    <col min="7427" max="7427" width="18" customWidth="1"/>
    <col min="7428" max="7428" width="19.28515625" customWidth="1"/>
    <col min="7429" max="7429" width="14.140625" customWidth="1"/>
    <col min="7430" max="7430" width="13.42578125" customWidth="1"/>
    <col min="7431" max="7431" width="17.42578125" customWidth="1"/>
    <col min="7681" max="7681" width="20.85546875" customWidth="1"/>
    <col min="7682" max="7682" width="22.85546875" customWidth="1"/>
    <col min="7683" max="7683" width="18" customWidth="1"/>
    <col min="7684" max="7684" width="19.28515625" customWidth="1"/>
    <col min="7685" max="7685" width="14.140625" customWidth="1"/>
    <col min="7686" max="7686" width="13.42578125" customWidth="1"/>
    <col min="7687" max="7687" width="17.42578125" customWidth="1"/>
    <col min="7937" max="7937" width="20.85546875" customWidth="1"/>
    <col min="7938" max="7938" width="22.85546875" customWidth="1"/>
    <col min="7939" max="7939" width="18" customWidth="1"/>
    <col min="7940" max="7940" width="19.28515625" customWidth="1"/>
    <col min="7941" max="7941" width="14.140625" customWidth="1"/>
    <col min="7942" max="7942" width="13.42578125" customWidth="1"/>
    <col min="7943" max="7943" width="17.42578125" customWidth="1"/>
    <col min="8193" max="8193" width="20.85546875" customWidth="1"/>
    <col min="8194" max="8194" width="22.85546875" customWidth="1"/>
    <col min="8195" max="8195" width="18" customWidth="1"/>
    <col min="8196" max="8196" width="19.28515625" customWidth="1"/>
    <col min="8197" max="8197" width="14.140625" customWidth="1"/>
    <col min="8198" max="8198" width="13.42578125" customWidth="1"/>
    <col min="8199" max="8199" width="17.42578125" customWidth="1"/>
    <col min="8449" max="8449" width="20.85546875" customWidth="1"/>
    <col min="8450" max="8450" width="22.85546875" customWidth="1"/>
    <col min="8451" max="8451" width="18" customWidth="1"/>
    <col min="8452" max="8452" width="19.28515625" customWidth="1"/>
    <col min="8453" max="8453" width="14.140625" customWidth="1"/>
    <col min="8454" max="8454" width="13.42578125" customWidth="1"/>
    <col min="8455" max="8455" width="17.42578125" customWidth="1"/>
    <col min="8705" max="8705" width="20.85546875" customWidth="1"/>
    <col min="8706" max="8706" width="22.85546875" customWidth="1"/>
    <col min="8707" max="8707" width="18" customWidth="1"/>
    <col min="8708" max="8708" width="19.28515625" customWidth="1"/>
    <col min="8709" max="8709" width="14.140625" customWidth="1"/>
    <col min="8710" max="8710" width="13.42578125" customWidth="1"/>
    <col min="8711" max="8711" width="17.42578125" customWidth="1"/>
    <col min="8961" max="8961" width="20.85546875" customWidth="1"/>
    <col min="8962" max="8962" width="22.85546875" customWidth="1"/>
    <col min="8963" max="8963" width="18" customWidth="1"/>
    <col min="8964" max="8964" width="19.28515625" customWidth="1"/>
    <col min="8965" max="8965" width="14.140625" customWidth="1"/>
    <col min="8966" max="8966" width="13.42578125" customWidth="1"/>
    <col min="8967" max="8967" width="17.42578125" customWidth="1"/>
    <col min="9217" max="9217" width="20.85546875" customWidth="1"/>
    <col min="9218" max="9218" width="22.85546875" customWidth="1"/>
    <col min="9219" max="9219" width="18" customWidth="1"/>
    <col min="9220" max="9220" width="19.28515625" customWidth="1"/>
    <col min="9221" max="9221" width="14.140625" customWidth="1"/>
    <col min="9222" max="9222" width="13.42578125" customWidth="1"/>
    <col min="9223" max="9223" width="17.42578125" customWidth="1"/>
    <col min="9473" max="9473" width="20.85546875" customWidth="1"/>
    <col min="9474" max="9474" width="22.85546875" customWidth="1"/>
    <col min="9475" max="9475" width="18" customWidth="1"/>
    <col min="9476" max="9476" width="19.28515625" customWidth="1"/>
    <col min="9477" max="9477" width="14.140625" customWidth="1"/>
    <col min="9478" max="9478" width="13.42578125" customWidth="1"/>
    <col min="9479" max="9479" width="17.42578125" customWidth="1"/>
    <col min="9729" max="9729" width="20.85546875" customWidth="1"/>
    <col min="9730" max="9730" width="22.85546875" customWidth="1"/>
    <col min="9731" max="9731" width="18" customWidth="1"/>
    <col min="9732" max="9732" width="19.28515625" customWidth="1"/>
    <col min="9733" max="9733" width="14.140625" customWidth="1"/>
    <col min="9734" max="9734" width="13.42578125" customWidth="1"/>
    <col min="9735" max="9735" width="17.42578125" customWidth="1"/>
    <col min="9985" max="9985" width="20.85546875" customWidth="1"/>
    <col min="9986" max="9986" width="22.85546875" customWidth="1"/>
    <col min="9987" max="9987" width="18" customWidth="1"/>
    <col min="9988" max="9988" width="19.28515625" customWidth="1"/>
    <col min="9989" max="9989" width="14.140625" customWidth="1"/>
    <col min="9990" max="9990" width="13.42578125" customWidth="1"/>
    <col min="9991" max="9991" width="17.42578125" customWidth="1"/>
    <col min="10241" max="10241" width="20.85546875" customWidth="1"/>
    <col min="10242" max="10242" width="22.85546875" customWidth="1"/>
    <col min="10243" max="10243" width="18" customWidth="1"/>
    <col min="10244" max="10244" width="19.28515625" customWidth="1"/>
    <col min="10245" max="10245" width="14.140625" customWidth="1"/>
    <col min="10246" max="10246" width="13.42578125" customWidth="1"/>
    <col min="10247" max="10247" width="17.42578125" customWidth="1"/>
    <col min="10497" max="10497" width="20.85546875" customWidth="1"/>
    <col min="10498" max="10498" width="22.85546875" customWidth="1"/>
    <col min="10499" max="10499" width="18" customWidth="1"/>
    <col min="10500" max="10500" width="19.28515625" customWidth="1"/>
    <col min="10501" max="10501" width="14.140625" customWidth="1"/>
    <col min="10502" max="10502" width="13.42578125" customWidth="1"/>
    <col min="10503" max="10503" width="17.42578125" customWidth="1"/>
    <col min="10753" max="10753" width="20.85546875" customWidth="1"/>
    <col min="10754" max="10754" width="22.85546875" customWidth="1"/>
    <col min="10755" max="10755" width="18" customWidth="1"/>
    <col min="10756" max="10756" width="19.28515625" customWidth="1"/>
    <col min="10757" max="10757" width="14.140625" customWidth="1"/>
    <col min="10758" max="10758" width="13.42578125" customWidth="1"/>
    <col min="10759" max="10759" width="17.42578125" customWidth="1"/>
    <col min="11009" max="11009" width="20.85546875" customWidth="1"/>
    <col min="11010" max="11010" width="22.85546875" customWidth="1"/>
    <col min="11011" max="11011" width="18" customWidth="1"/>
    <col min="11012" max="11012" width="19.28515625" customWidth="1"/>
    <col min="11013" max="11013" width="14.140625" customWidth="1"/>
    <col min="11014" max="11014" width="13.42578125" customWidth="1"/>
    <col min="11015" max="11015" width="17.42578125" customWidth="1"/>
    <col min="11265" max="11265" width="20.85546875" customWidth="1"/>
    <col min="11266" max="11266" width="22.85546875" customWidth="1"/>
    <col min="11267" max="11267" width="18" customWidth="1"/>
    <col min="11268" max="11268" width="19.28515625" customWidth="1"/>
    <col min="11269" max="11269" width="14.140625" customWidth="1"/>
    <col min="11270" max="11270" width="13.42578125" customWidth="1"/>
    <col min="11271" max="11271" width="17.42578125" customWidth="1"/>
    <col min="11521" max="11521" width="20.85546875" customWidth="1"/>
    <col min="11522" max="11522" width="22.85546875" customWidth="1"/>
    <col min="11523" max="11523" width="18" customWidth="1"/>
    <col min="11524" max="11524" width="19.28515625" customWidth="1"/>
    <col min="11525" max="11525" width="14.140625" customWidth="1"/>
    <col min="11526" max="11526" width="13.42578125" customWidth="1"/>
    <col min="11527" max="11527" width="17.42578125" customWidth="1"/>
    <col min="11777" max="11777" width="20.85546875" customWidth="1"/>
    <col min="11778" max="11778" width="22.85546875" customWidth="1"/>
    <col min="11779" max="11779" width="18" customWidth="1"/>
    <col min="11780" max="11780" width="19.28515625" customWidth="1"/>
    <col min="11781" max="11781" width="14.140625" customWidth="1"/>
    <col min="11782" max="11782" width="13.42578125" customWidth="1"/>
    <col min="11783" max="11783" width="17.42578125" customWidth="1"/>
    <col min="12033" max="12033" width="20.85546875" customWidth="1"/>
    <col min="12034" max="12034" width="22.85546875" customWidth="1"/>
    <col min="12035" max="12035" width="18" customWidth="1"/>
    <col min="12036" max="12036" width="19.28515625" customWidth="1"/>
    <col min="12037" max="12037" width="14.140625" customWidth="1"/>
    <col min="12038" max="12038" width="13.42578125" customWidth="1"/>
    <col min="12039" max="12039" width="17.42578125" customWidth="1"/>
    <col min="12289" max="12289" width="20.85546875" customWidth="1"/>
    <col min="12290" max="12290" width="22.85546875" customWidth="1"/>
    <col min="12291" max="12291" width="18" customWidth="1"/>
    <col min="12292" max="12292" width="19.28515625" customWidth="1"/>
    <col min="12293" max="12293" width="14.140625" customWidth="1"/>
    <col min="12294" max="12294" width="13.42578125" customWidth="1"/>
    <col min="12295" max="12295" width="17.42578125" customWidth="1"/>
    <col min="12545" max="12545" width="20.85546875" customWidth="1"/>
    <col min="12546" max="12546" width="22.85546875" customWidth="1"/>
    <col min="12547" max="12547" width="18" customWidth="1"/>
    <col min="12548" max="12548" width="19.28515625" customWidth="1"/>
    <col min="12549" max="12549" width="14.140625" customWidth="1"/>
    <col min="12550" max="12550" width="13.42578125" customWidth="1"/>
    <col min="12551" max="12551" width="17.42578125" customWidth="1"/>
    <col min="12801" max="12801" width="20.85546875" customWidth="1"/>
    <col min="12802" max="12802" width="22.85546875" customWidth="1"/>
    <col min="12803" max="12803" width="18" customWidth="1"/>
    <col min="12804" max="12804" width="19.28515625" customWidth="1"/>
    <col min="12805" max="12805" width="14.140625" customWidth="1"/>
    <col min="12806" max="12806" width="13.42578125" customWidth="1"/>
    <col min="12807" max="12807" width="17.42578125" customWidth="1"/>
    <col min="13057" max="13057" width="20.85546875" customWidth="1"/>
    <col min="13058" max="13058" width="22.85546875" customWidth="1"/>
    <col min="13059" max="13059" width="18" customWidth="1"/>
    <col min="13060" max="13060" width="19.28515625" customWidth="1"/>
    <col min="13061" max="13061" width="14.140625" customWidth="1"/>
    <col min="13062" max="13062" width="13.42578125" customWidth="1"/>
    <col min="13063" max="13063" width="17.42578125" customWidth="1"/>
    <col min="13313" max="13313" width="20.85546875" customWidth="1"/>
    <col min="13314" max="13314" width="22.85546875" customWidth="1"/>
    <col min="13315" max="13315" width="18" customWidth="1"/>
    <col min="13316" max="13316" width="19.28515625" customWidth="1"/>
    <col min="13317" max="13317" width="14.140625" customWidth="1"/>
    <col min="13318" max="13318" width="13.42578125" customWidth="1"/>
    <col min="13319" max="13319" width="17.42578125" customWidth="1"/>
    <col min="13569" max="13569" width="20.85546875" customWidth="1"/>
    <col min="13570" max="13570" width="22.85546875" customWidth="1"/>
    <col min="13571" max="13571" width="18" customWidth="1"/>
    <col min="13572" max="13572" width="19.28515625" customWidth="1"/>
    <col min="13573" max="13573" width="14.140625" customWidth="1"/>
    <col min="13574" max="13574" width="13.42578125" customWidth="1"/>
    <col min="13575" max="13575" width="17.42578125" customWidth="1"/>
    <col min="13825" max="13825" width="20.85546875" customWidth="1"/>
    <col min="13826" max="13826" width="22.85546875" customWidth="1"/>
    <col min="13827" max="13827" width="18" customWidth="1"/>
    <col min="13828" max="13828" width="19.28515625" customWidth="1"/>
    <col min="13829" max="13829" width="14.140625" customWidth="1"/>
    <col min="13830" max="13830" width="13.42578125" customWidth="1"/>
    <col min="13831" max="13831" width="17.42578125" customWidth="1"/>
    <col min="14081" max="14081" width="20.85546875" customWidth="1"/>
    <col min="14082" max="14082" width="22.85546875" customWidth="1"/>
    <col min="14083" max="14083" width="18" customWidth="1"/>
    <col min="14084" max="14084" width="19.28515625" customWidth="1"/>
    <col min="14085" max="14085" width="14.140625" customWidth="1"/>
    <col min="14086" max="14086" width="13.42578125" customWidth="1"/>
    <col min="14087" max="14087" width="17.42578125" customWidth="1"/>
    <col min="14337" max="14337" width="20.85546875" customWidth="1"/>
    <col min="14338" max="14338" width="22.85546875" customWidth="1"/>
    <col min="14339" max="14339" width="18" customWidth="1"/>
    <col min="14340" max="14340" width="19.28515625" customWidth="1"/>
    <col min="14341" max="14341" width="14.140625" customWidth="1"/>
    <col min="14342" max="14342" width="13.42578125" customWidth="1"/>
    <col min="14343" max="14343" width="17.42578125" customWidth="1"/>
    <col min="14593" max="14593" width="20.85546875" customWidth="1"/>
    <col min="14594" max="14594" width="22.85546875" customWidth="1"/>
    <col min="14595" max="14595" width="18" customWidth="1"/>
    <col min="14596" max="14596" width="19.28515625" customWidth="1"/>
    <col min="14597" max="14597" width="14.140625" customWidth="1"/>
    <col min="14598" max="14598" width="13.42578125" customWidth="1"/>
    <col min="14599" max="14599" width="17.42578125" customWidth="1"/>
    <col min="14849" max="14849" width="20.85546875" customWidth="1"/>
    <col min="14850" max="14850" width="22.85546875" customWidth="1"/>
    <col min="14851" max="14851" width="18" customWidth="1"/>
    <col min="14852" max="14852" width="19.28515625" customWidth="1"/>
    <col min="14853" max="14853" width="14.140625" customWidth="1"/>
    <col min="14854" max="14854" width="13.42578125" customWidth="1"/>
    <col min="14855" max="14855" width="17.42578125" customWidth="1"/>
    <col min="15105" max="15105" width="20.85546875" customWidth="1"/>
    <col min="15106" max="15106" width="22.85546875" customWidth="1"/>
    <col min="15107" max="15107" width="18" customWidth="1"/>
    <col min="15108" max="15108" width="19.28515625" customWidth="1"/>
    <col min="15109" max="15109" width="14.140625" customWidth="1"/>
    <col min="15110" max="15110" width="13.42578125" customWidth="1"/>
    <col min="15111" max="15111" width="17.42578125" customWidth="1"/>
    <col min="15361" max="15361" width="20.85546875" customWidth="1"/>
    <col min="15362" max="15362" width="22.85546875" customWidth="1"/>
    <col min="15363" max="15363" width="18" customWidth="1"/>
    <col min="15364" max="15364" width="19.28515625" customWidth="1"/>
    <col min="15365" max="15365" width="14.140625" customWidth="1"/>
    <col min="15366" max="15366" width="13.42578125" customWidth="1"/>
    <col min="15367" max="15367" width="17.42578125" customWidth="1"/>
    <col min="15617" max="15617" width="20.85546875" customWidth="1"/>
    <col min="15618" max="15618" width="22.85546875" customWidth="1"/>
    <col min="15619" max="15619" width="18" customWidth="1"/>
    <col min="15620" max="15620" width="19.28515625" customWidth="1"/>
    <col min="15621" max="15621" width="14.140625" customWidth="1"/>
    <col min="15622" max="15622" width="13.42578125" customWidth="1"/>
    <col min="15623" max="15623" width="17.42578125" customWidth="1"/>
    <col min="15873" max="15873" width="20.85546875" customWidth="1"/>
    <col min="15874" max="15874" width="22.85546875" customWidth="1"/>
    <col min="15875" max="15875" width="18" customWidth="1"/>
    <col min="15876" max="15876" width="19.28515625" customWidth="1"/>
    <col min="15877" max="15877" width="14.140625" customWidth="1"/>
    <col min="15878" max="15878" width="13.42578125" customWidth="1"/>
    <col min="15879" max="15879" width="17.42578125" customWidth="1"/>
    <col min="16129" max="16129" width="20.85546875" customWidth="1"/>
    <col min="16130" max="16130" width="22.85546875" customWidth="1"/>
    <col min="16131" max="16131" width="18" customWidth="1"/>
    <col min="16132" max="16132" width="19.28515625" customWidth="1"/>
    <col min="16133" max="16133" width="14.140625" customWidth="1"/>
    <col min="16134" max="16134" width="13.42578125" customWidth="1"/>
    <col min="16135" max="16135" width="17.42578125" customWidth="1"/>
  </cols>
  <sheetData>
    <row r="1" spans="1:7" ht="37.5" customHeight="1" thickBot="1">
      <c r="A1" s="336" t="s">
        <v>398</v>
      </c>
      <c r="B1" s="336"/>
      <c r="C1" s="336"/>
      <c r="D1" s="336"/>
      <c r="E1" s="336"/>
      <c r="F1" s="336"/>
      <c r="G1" s="336"/>
    </row>
    <row r="2" spans="1:7" ht="93" customHeight="1" thickBot="1">
      <c r="A2" s="272" t="s">
        <v>0</v>
      </c>
      <c r="B2" s="272" t="s">
        <v>64</v>
      </c>
      <c r="C2" s="272" t="s">
        <v>65</v>
      </c>
      <c r="D2" s="13" t="s">
        <v>66</v>
      </c>
      <c r="E2" s="15" t="s">
        <v>67</v>
      </c>
      <c r="F2" s="15" t="s">
        <v>4</v>
      </c>
      <c r="G2" s="12" t="s">
        <v>68</v>
      </c>
    </row>
    <row r="3" spans="1:7" ht="12.75" customHeight="1" thickTop="1" thickBot="1">
      <c r="A3" s="23">
        <v>1</v>
      </c>
      <c r="B3" s="23">
        <v>2</v>
      </c>
      <c r="C3" s="23">
        <v>3</v>
      </c>
      <c r="D3" s="23">
        <v>4</v>
      </c>
      <c r="E3" s="316">
        <v>5</v>
      </c>
      <c r="F3" s="316">
        <v>6</v>
      </c>
      <c r="G3" s="317">
        <v>7</v>
      </c>
    </row>
    <row r="4" spans="1:7" ht="15.75" thickTop="1">
      <c r="A4" s="4" t="s">
        <v>6</v>
      </c>
      <c r="B4" s="306">
        <v>3053</v>
      </c>
      <c r="C4" s="306">
        <v>3750</v>
      </c>
      <c r="D4" s="307">
        <v>81.413333333333341</v>
      </c>
      <c r="E4" s="306">
        <v>648</v>
      </c>
      <c r="F4" s="306">
        <v>406</v>
      </c>
      <c r="G4" s="307">
        <v>1.5960591133004927</v>
      </c>
    </row>
    <row r="5" spans="1:7">
      <c r="A5" s="4" t="s">
        <v>7</v>
      </c>
      <c r="B5" s="306">
        <v>20684</v>
      </c>
      <c r="C5" s="306">
        <v>40403</v>
      </c>
      <c r="D5" s="307">
        <v>51.19421825111997</v>
      </c>
      <c r="E5" s="306">
        <v>9417</v>
      </c>
      <c r="F5" s="306">
        <v>8728</v>
      </c>
      <c r="G5" s="307">
        <v>1.0789413382218149</v>
      </c>
    </row>
    <row r="6" spans="1:7">
      <c r="A6" s="4" t="s">
        <v>8</v>
      </c>
      <c r="B6" s="306">
        <v>6678</v>
      </c>
      <c r="C6" s="306">
        <v>15448</v>
      </c>
      <c r="D6" s="307">
        <v>43.2288969445883</v>
      </c>
      <c r="E6" s="306">
        <v>5662</v>
      </c>
      <c r="F6" s="306">
        <v>3817</v>
      </c>
      <c r="G6" s="307">
        <v>1.4833638983494892</v>
      </c>
    </row>
    <row r="7" spans="1:7">
      <c r="A7" s="4" t="s">
        <v>9</v>
      </c>
      <c r="B7" s="306">
        <v>6912</v>
      </c>
      <c r="C7" s="306">
        <v>13471</v>
      </c>
      <c r="D7" s="307">
        <v>51.310221958280756</v>
      </c>
      <c r="E7" s="306">
        <v>2252</v>
      </c>
      <c r="F7" s="306">
        <v>5535</v>
      </c>
      <c r="G7" s="307">
        <v>0.40686540198735321</v>
      </c>
    </row>
    <row r="8" spans="1:7">
      <c r="A8" s="4" t="s">
        <v>10</v>
      </c>
      <c r="B8" s="306">
        <v>17817</v>
      </c>
      <c r="C8" s="306">
        <v>29115</v>
      </c>
      <c r="D8" s="307">
        <v>61.195260175167441</v>
      </c>
      <c r="E8" s="306">
        <v>12537</v>
      </c>
      <c r="F8" s="306">
        <v>9865</v>
      </c>
      <c r="G8" s="307">
        <v>1.2708565636087177</v>
      </c>
    </row>
    <row r="9" spans="1:7">
      <c r="A9" s="4" t="s">
        <v>11</v>
      </c>
      <c r="B9" s="306">
        <v>39652</v>
      </c>
      <c r="C9" s="306">
        <v>43125</v>
      </c>
      <c r="D9" s="307">
        <v>91.946666666666658</v>
      </c>
      <c r="E9" s="306">
        <v>7882</v>
      </c>
      <c r="F9" s="306">
        <v>11662</v>
      </c>
      <c r="G9" s="307">
        <v>0.67587034813925573</v>
      </c>
    </row>
    <row r="10" spans="1:7">
      <c r="A10" s="4" t="s">
        <v>12</v>
      </c>
      <c r="B10" s="306">
        <v>9322</v>
      </c>
      <c r="C10" s="306">
        <v>11269</v>
      </c>
      <c r="D10" s="307">
        <v>82.722513089005233</v>
      </c>
      <c r="E10" s="306">
        <v>543</v>
      </c>
      <c r="F10" s="306">
        <v>1645</v>
      </c>
      <c r="G10" s="307">
        <v>0.33009118541033433</v>
      </c>
    </row>
    <row r="11" spans="1:7">
      <c r="A11" s="4" t="s">
        <v>13</v>
      </c>
      <c r="B11" s="306">
        <v>7124</v>
      </c>
      <c r="C11" s="306">
        <v>12282</v>
      </c>
      <c r="D11" s="307">
        <v>58.003582478423709</v>
      </c>
      <c r="E11" s="306">
        <v>2683</v>
      </c>
      <c r="F11" s="306">
        <v>3238</v>
      </c>
      <c r="G11" s="307">
        <v>0.82859789993823352</v>
      </c>
    </row>
    <row r="12" spans="1:7">
      <c r="A12" s="4" t="s">
        <v>14</v>
      </c>
      <c r="B12" s="306">
        <v>21587</v>
      </c>
      <c r="C12" s="306">
        <v>48396</v>
      </c>
      <c r="D12" s="307">
        <v>44.604926026944376</v>
      </c>
      <c r="E12" s="306">
        <v>13017</v>
      </c>
      <c r="F12" s="306">
        <v>23579</v>
      </c>
      <c r="G12" s="307">
        <v>0.5520590355825099</v>
      </c>
    </row>
    <row r="13" spans="1:7">
      <c r="A13" s="4" t="s">
        <v>15</v>
      </c>
      <c r="B13" s="306">
        <v>13052</v>
      </c>
      <c r="C13" s="306">
        <v>14754</v>
      </c>
      <c r="D13" s="307">
        <v>88.464145316524338</v>
      </c>
      <c r="E13" s="306">
        <v>1195</v>
      </c>
      <c r="F13" s="306">
        <v>5192</v>
      </c>
      <c r="G13" s="307">
        <v>0.2301617873651772</v>
      </c>
    </row>
    <row r="14" spans="1:7">
      <c r="A14" s="4" t="s">
        <v>16</v>
      </c>
      <c r="B14" s="306">
        <v>18223</v>
      </c>
      <c r="C14" s="306">
        <v>41349</v>
      </c>
      <c r="D14" s="307">
        <v>44.07119881980217</v>
      </c>
      <c r="E14" s="306">
        <v>2284</v>
      </c>
      <c r="F14" s="306">
        <v>5238</v>
      </c>
      <c r="G14" s="307">
        <v>0.43604429171439479</v>
      </c>
    </row>
    <row r="15" spans="1:7">
      <c r="A15" s="4" t="s">
        <v>17</v>
      </c>
      <c r="B15" s="306">
        <v>13330</v>
      </c>
      <c r="C15" s="306">
        <v>25902</v>
      </c>
      <c r="D15" s="307">
        <v>51.46320747432631</v>
      </c>
      <c r="E15" s="306">
        <v>3770</v>
      </c>
      <c r="F15" s="306">
        <v>10089</v>
      </c>
      <c r="G15" s="307">
        <v>0.37367429874120328</v>
      </c>
    </row>
    <row r="16" spans="1:7">
      <c r="A16" s="4" t="s">
        <v>18</v>
      </c>
      <c r="B16" s="306">
        <v>7014</v>
      </c>
      <c r="C16" s="306">
        <v>16780</v>
      </c>
      <c r="D16" s="307">
        <v>41.799761620977357</v>
      </c>
      <c r="E16" s="306">
        <v>1336</v>
      </c>
      <c r="F16" s="306">
        <v>6400</v>
      </c>
      <c r="G16" s="307">
        <v>0.20874999999999999</v>
      </c>
    </row>
    <row r="17" spans="1:7">
      <c r="A17" s="4" t="s">
        <v>19</v>
      </c>
      <c r="B17" s="306">
        <v>1854</v>
      </c>
      <c r="C17" s="306">
        <v>2934</v>
      </c>
      <c r="D17" s="307">
        <v>63.190184049079754</v>
      </c>
      <c r="E17" s="306">
        <v>330</v>
      </c>
      <c r="F17" s="306">
        <v>943</v>
      </c>
      <c r="G17" s="307">
        <v>0.34994697773064687</v>
      </c>
    </row>
    <row r="18" spans="1:7">
      <c r="A18" s="4" t="s">
        <v>20</v>
      </c>
      <c r="B18" s="306">
        <v>12372</v>
      </c>
      <c r="C18" s="306">
        <v>25096</v>
      </c>
      <c r="D18" s="307">
        <v>49.298693018807775</v>
      </c>
      <c r="E18" s="306">
        <v>1641</v>
      </c>
      <c r="F18" s="306">
        <v>7089</v>
      </c>
      <c r="G18" s="307">
        <v>0.23148539991536182</v>
      </c>
    </row>
    <row r="19" spans="1:7" ht="15.75" thickBot="1">
      <c r="A19" s="20" t="s">
        <v>21</v>
      </c>
      <c r="B19" s="253">
        <v>20638</v>
      </c>
      <c r="C19" s="253">
        <v>29363</v>
      </c>
      <c r="D19" s="254">
        <v>70.285733746551784</v>
      </c>
      <c r="E19" s="253">
        <v>11768</v>
      </c>
      <c r="F19" s="253">
        <v>12017</v>
      </c>
      <c r="G19" s="254">
        <v>0.97927935424814849</v>
      </c>
    </row>
    <row r="20" spans="1:7" ht="16.5" customHeight="1" thickBot="1">
      <c r="A20" s="18" t="s">
        <v>22</v>
      </c>
      <c r="B20" s="19">
        <f>SUM(B4:B19)</f>
        <v>219312</v>
      </c>
      <c r="C20" s="19">
        <f>SUM(C4:C19)</f>
        <v>373437</v>
      </c>
      <c r="D20" s="56">
        <f>B20*100/C20</f>
        <v>58.727978213192586</v>
      </c>
      <c r="E20" s="27">
        <f>SUM(E4:E19)</f>
        <v>76965</v>
      </c>
      <c r="F20" s="27">
        <f>SUM(F4:F19)</f>
        <v>115443</v>
      </c>
      <c r="G20" s="56">
        <f>E20/F20</f>
        <v>0.66669265351732021</v>
      </c>
    </row>
    <row r="21" spans="1:7">
      <c r="A21" s="4" t="s">
        <v>23</v>
      </c>
      <c r="B21" s="306">
        <v>6289</v>
      </c>
      <c r="C21" s="306">
        <v>8500</v>
      </c>
      <c r="D21" s="307">
        <v>73.988235294117644</v>
      </c>
      <c r="E21" s="306">
        <v>2962</v>
      </c>
      <c r="F21" s="306">
        <v>2771</v>
      </c>
      <c r="G21" s="307">
        <v>1.068928184770841</v>
      </c>
    </row>
    <row r="22" spans="1:7">
      <c r="A22" s="4" t="s">
        <v>24</v>
      </c>
      <c r="B22" s="306">
        <v>7660</v>
      </c>
      <c r="C22" s="306">
        <v>20428</v>
      </c>
      <c r="D22" s="307">
        <v>37.49755237908753</v>
      </c>
      <c r="E22" s="306">
        <v>10333</v>
      </c>
      <c r="F22" s="306">
        <v>8965</v>
      </c>
      <c r="G22" s="307">
        <v>1.1525934188510876</v>
      </c>
    </row>
    <row r="23" spans="1:7" ht="15.75" thickBot="1">
      <c r="A23" s="20" t="s">
        <v>25</v>
      </c>
      <c r="B23" s="253">
        <v>9918</v>
      </c>
      <c r="C23" s="253">
        <v>19980</v>
      </c>
      <c r="D23" s="254">
        <v>49.63963963963964</v>
      </c>
      <c r="E23" s="253">
        <v>2564</v>
      </c>
      <c r="F23" s="253">
        <v>5481</v>
      </c>
      <c r="G23" s="254">
        <v>0.46779784710819194</v>
      </c>
    </row>
    <row r="24" spans="1:7" ht="20.25" customHeight="1" thickBot="1">
      <c r="A24" s="18" t="s">
        <v>26</v>
      </c>
      <c r="B24" s="19">
        <f>SUM(B20:B23)</f>
        <v>243179</v>
      </c>
      <c r="C24" s="19">
        <f>SUM(C20:C23)</f>
        <v>422345</v>
      </c>
      <c r="D24" s="56">
        <f>B24*100/C24</f>
        <v>57.578283157134571</v>
      </c>
      <c r="E24" s="27">
        <f>SUM(E20:E23)</f>
        <v>92824</v>
      </c>
      <c r="F24" s="27">
        <f>SUM(F20:F23)</f>
        <v>132660</v>
      </c>
      <c r="G24" s="56">
        <f>E24/F24</f>
        <v>0.69971355344489672</v>
      </c>
    </row>
    <row r="25" spans="1:7" ht="34.5" customHeight="1">
      <c r="A25" s="121"/>
      <c r="B25" s="121"/>
      <c r="C25" s="121"/>
      <c r="D25" s="256"/>
      <c r="E25" s="257"/>
      <c r="F25" s="257"/>
      <c r="G25" s="51"/>
    </row>
    <row r="26" spans="1:7" ht="32.25" customHeight="1" thickBot="1">
      <c r="A26" s="335" t="s">
        <v>308</v>
      </c>
      <c r="B26" s="335"/>
      <c r="C26" s="335"/>
      <c r="D26" s="335"/>
      <c r="E26" s="335"/>
      <c r="F26" s="335"/>
      <c r="G26" s="292"/>
    </row>
    <row r="27" spans="1:7" ht="93" customHeight="1" thickBot="1">
      <c r="A27" s="233" t="s">
        <v>0</v>
      </c>
      <c r="B27" s="233" t="s">
        <v>27</v>
      </c>
      <c r="C27" s="233" t="s">
        <v>69</v>
      </c>
      <c r="D27" s="13" t="s">
        <v>70</v>
      </c>
      <c r="E27" s="110" t="s">
        <v>71</v>
      </c>
      <c r="F27" s="111" t="s">
        <v>72</v>
      </c>
    </row>
    <row r="28" spans="1:7" ht="12.75" customHeight="1" thickTop="1" thickBot="1">
      <c r="A28" s="3">
        <v>1</v>
      </c>
      <c r="B28" s="3">
        <v>2</v>
      </c>
      <c r="C28" s="3">
        <v>3</v>
      </c>
      <c r="D28" s="3">
        <v>4</v>
      </c>
      <c r="E28" s="112">
        <v>5</v>
      </c>
      <c r="F28" s="113">
        <v>6</v>
      </c>
    </row>
    <row r="29" spans="1:7" ht="15" customHeight="1" thickTop="1">
      <c r="A29" s="4" t="s">
        <v>6</v>
      </c>
      <c r="B29" s="306">
        <v>1327</v>
      </c>
      <c r="C29" s="306">
        <v>8754</v>
      </c>
      <c r="D29" s="307">
        <v>15.15878455563171</v>
      </c>
      <c r="E29" s="306">
        <v>7427</v>
      </c>
      <c r="F29" s="307">
        <v>84.841215444368288</v>
      </c>
    </row>
    <row r="30" spans="1:7">
      <c r="A30" s="4" t="s">
        <v>7</v>
      </c>
      <c r="B30" s="306">
        <v>11376</v>
      </c>
      <c r="C30" s="306">
        <v>102435</v>
      </c>
      <c r="D30" s="307">
        <v>11.105579147752232</v>
      </c>
      <c r="E30" s="306">
        <v>48440</v>
      </c>
      <c r="F30" s="307">
        <v>47.288524430126422</v>
      </c>
    </row>
    <row r="31" spans="1:7">
      <c r="A31" s="4" t="s">
        <v>8</v>
      </c>
      <c r="B31" s="306">
        <v>4225</v>
      </c>
      <c r="C31" s="306">
        <v>30601</v>
      </c>
      <c r="D31" s="307">
        <v>13.806738341884254</v>
      </c>
      <c r="E31" s="306">
        <v>12071</v>
      </c>
      <c r="F31" s="307">
        <v>39.44642331949936</v>
      </c>
    </row>
    <row r="32" spans="1:7">
      <c r="A32" s="4" t="s">
        <v>9</v>
      </c>
      <c r="B32" s="306">
        <v>4325</v>
      </c>
      <c r="C32" s="306">
        <v>32233</v>
      </c>
      <c r="D32" s="307">
        <v>13.417925728290884</v>
      </c>
      <c r="E32" s="306">
        <v>15150</v>
      </c>
      <c r="F32" s="307">
        <v>47.00152018118078</v>
      </c>
    </row>
    <row r="33" spans="1:6">
      <c r="A33" s="4" t="s">
        <v>10</v>
      </c>
      <c r="B33" s="306">
        <v>5141</v>
      </c>
      <c r="C33" s="306">
        <v>99850</v>
      </c>
      <c r="D33" s="307">
        <v>5.1487230846269405</v>
      </c>
      <c r="E33" s="306">
        <v>44335</v>
      </c>
      <c r="F33" s="307">
        <v>79.861298748086114</v>
      </c>
    </row>
    <row r="34" spans="1:6">
      <c r="A34" s="4" t="s">
        <v>11</v>
      </c>
      <c r="B34" s="306">
        <v>9693</v>
      </c>
      <c r="C34" s="306">
        <v>86197</v>
      </c>
      <c r="D34" s="307">
        <v>11.245170945624558</v>
      </c>
      <c r="E34" s="306">
        <v>37474</v>
      </c>
      <c r="F34" s="307">
        <v>43.474830910588537</v>
      </c>
    </row>
    <row r="35" spans="1:6">
      <c r="A35" s="4" t="s">
        <v>12</v>
      </c>
      <c r="B35" s="306">
        <v>190</v>
      </c>
      <c r="C35" s="306">
        <v>23167</v>
      </c>
      <c r="D35" s="307">
        <v>0.82013208443043983</v>
      </c>
      <c r="E35" s="306">
        <v>14069</v>
      </c>
      <c r="F35" s="307">
        <v>60.728622609746616</v>
      </c>
    </row>
    <row r="36" spans="1:6">
      <c r="A36" s="4" t="s">
        <v>13</v>
      </c>
      <c r="B36" s="306">
        <v>4052</v>
      </c>
      <c r="C36" s="306">
        <v>22569</v>
      </c>
      <c r="D36" s="307">
        <v>17.953830475430902</v>
      </c>
      <c r="E36" s="306">
        <v>8939</v>
      </c>
      <c r="F36" s="307">
        <v>39.607426115468122</v>
      </c>
    </row>
    <row r="37" spans="1:6">
      <c r="A37" s="4" t="s">
        <v>14</v>
      </c>
      <c r="B37" s="306">
        <v>10524</v>
      </c>
      <c r="C37" s="306">
        <v>75786</v>
      </c>
      <c r="D37" s="307">
        <v>13.886469796532342</v>
      </c>
      <c r="E37" s="306">
        <v>39190</v>
      </c>
      <c r="F37" s="307">
        <v>51.71139788351411</v>
      </c>
    </row>
    <row r="38" spans="1:6">
      <c r="A38" s="4" t="s">
        <v>15</v>
      </c>
      <c r="B38" s="306">
        <v>2662</v>
      </c>
      <c r="C38" s="306">
        <v>35433</v>
      </c>
      <c r="D38" s="307">
        <v>7.5127705810967171</v>
      </c>
      <c r="E38" s="306">
        <v>14553</v>
      </c>
      <c r="F38" s="307">
        <v>41.071882143764284</v>
      </c>
    </row>
    <row r="39" spans="1:6">
      <c r="A39" s="4" t="s">
        <v>16</v>
      </c>
      <c r="B39" s="306">
        <v>6044</v>
      </c>
      <c r="C39" s="306">
        <v>51801</v>
      </c>
      <c r="D39" s="307">
        <v>11.667728422231232</v>
      </c>
      <c r="E39" s="306">
        <v>35247</v>
      </c>
      <c r="F39" s="307">
        <v>68.043087971274687</v>
      </c>
    </row>
    <row r="40" spans="1:6">
      <c r="A40" s="4" t="s">
        <v>17</v>
      </c>
      <c r="B40" s="306">
        <v>1862</v>
      </c>
      <c r="C40" s="306">
        <v>46121</v>
      </c>
      <c r="D40" s="307">
        <v>4.037206478610611</v>
      </c>
      <c r="E40" s="306">
        <v>28382</v>
      </c>
      <c r="F40" s="307">
        <v>61.538127967737047</v>
      </c>
    </row>
    <row r="41" spans="1:6">
      <c r="A41" s="4" t="s">
        <v>18</v>
      </c>
      <c r="B41" s="306">
        <v>3058</v>
      </c>
      <c r="C41" s="306">
        <v>19177</v>
      </c>
      <c r="D41" s="307">
        <v>15.946185534755175</v>
      </c>
      <c r="E41" s="306">
        <v>14220</v>
      </c>
      <c r="F41" s="307">
        <v>71.278195488721806</v>
      </c>
    </row>
    <row r="42" spans="1:6">
      <c r="A42" s="4" t="s">
        <v>19</v>
      </c>
      <c r="B42" s="306">
        <v>224</v>
      </c>
      <c r="C42" s="306">
        <v>7054</v>
      </c>
      <c r="D42" s="307">
        <v>3.175503260561384</v>
      </c>
      <c r="E42" s="306">
        <v>2715</v>
      </c>
      <c r="F42" s="307">
        <v>38.488800680464983</v>
      </c>
    </row>
    <row r="43" spans="1:6">
      <c r="A43" s="4" t="s">
        <v>20</v>
      </c>
      <c r="B43" s="306">
        <v>1844</v>
      </c>
      <c r="C43" s="306">
        <v>45559</v>
      </c>
      <c r="D43" s="307">
        <v>4.0474988476481046</v>
      </c>
      <c r="E43" s="306">
        <v>26426</v>
      </c>
      <c r="F43" s="307">
        <v>58.003907021664212</v>
      </c>
    </row>
    <row r="44" spans="1:6" ht="15.75" thickBot="1">
      <c r="A44" s="20" t="s">
        <v>21</v>
      </c>
      <c r="B44" s="253">
        <v>10736</v>
      </c>
      <c r="C44" s="253">
        <v>93798</v>
      </c>
      <c r="D44" s="254">
        <v>11.44587304633361</v>
      </c>
      <c r="E44" s="253">
        <v>38890</v>
      </c>
      <c r="F44" s="254">
        <v>41.461438410200643</v>
      </c>
    </row>
    <row r="45" spans="1:6" s="9" customFormat="1" ht="24" customHeight="1" thickBot="1">
      <c r="A45" s="6" t="s">
        <v>22</v>
      </c>
      <c r="B45" s="7">
        <f>SUM(B29:B44)</f>
        <v>77283</v>
      </c>
      <c r="C45" s="7">
        <f>SUM(C29:C44)</f>
        <v>780535</v>
      </c>
      <c r="D45" s="57">
        <f>B45/C45*100</f>
        <v>9.9012856566329503</v>
      </c>
      <c r="E45" s="10">
        <f>SUM(E29:E44)</f>
        <v>387528</v>
      </c>
      <c r="F45" s="57">
        <v>54.6</v>
      </c>
    </row>
    <row r="46" spans="1:6">
      <c r="A46" s="4" t="s">
        <v>23</v>
      </c>
      <c r="B46" s="306">
        <v>8071</v>
      </c>
      <c r="C46" s="306">
        <v>18045</v>
      </c>
      <c r="D46" s="307">
        <v>44.727071210861737</v>
      </c>
      <c r="E46" s="306">
        <v>7189</v>
      </c>
      <c r="F46" s="307">
        <v>39.83929066223331</v>
      </c>
    </row>
    <row r="47" spans="1:6">
      <c r="A47" s="4" t="s">
        <v>24</v>
      </c>
      <c r="B47" s="306">
        <v>7289</v>
      </c>
      <c r="C47" s="306">
        <v>82610</v>
      </c>
      <c r="D47" s="307">
        <v>8.8233869991526443</v>
      </c>
      <c r="E47" s="306">
        <v>29250</v>
      </c>
      <c r="F47" s="307">
        <v>35.407335673647253</v>
      </c>
    </row>
    <row r="48" spans="1:6" ht="15.75" thickBot="1">
      <c r="A48" s="20" t="s">
        <v>25</v>
      </c>
      <c r="B48" s="253">
        <v>910</v>
      </c>
      <c r="C48" s="253">
        <v>61910</v>
      </c>
      <c r="D48" s="254">
        <v>1.469875625908577</v>
      </c>
      <c r="E48" s="253">
        <v>30771</v>
      </c>
      <c r="F48" s="254">
        <v>49.702794378937163</v>
      </c>
    </row>
    <row r="49" spans="1:7" s="9" customFormat="1" ht="24" customHeight="1" thickBot="1">
      <c r="A49" s="18" t="s">
        <v>26</v>
      </c>
      <c r="B49" s="19">
        <f>SUM(B45:B48)</f>
        <v>93553</v>
      </c>
      <c r="C49" s="19">
        <f>SUM(C45:C48)</f>
        <v>943100</v>
      </c>
      <c r="D49" s="56">
        <f>B49*100/C49</f>
        <v>9.9197327960979749</v>
      </c>
      <c r="E49" s="27">
        <f>SUM(E45:E48)</f>
        <v>454738</v>
      </c>
      <c r="F49" s="56">
        <v>44.9</v>
      </c>
    </row>
    <row r="50" spans="1:7">
      <c r="A50" s="121"/>
      <c r="B50" s="121"/>
      <c r="C50" s="121"/>
      <c r="D50" s="256"/>
      <c r="E50" s="257"/>
      <c r="F50" s="257"/>
      <c r="G50" s="51"/>
    </row>
    <row r="51" spans="1:7" ht="15" customHeight="1">
      <c r="A51" s="121"/>
      <c r="B51" s="121"/>
      <c r="C51" s="121"/>
      <c r="D51" s="256"/>
      <c r="E51" s="257"/>
      <c r="F51" s="257"/>
      <c r="G51" s="51"/>
    </row>
    <row r="52" spans="1:7" ht="44.25" customHeight="1" thickBot="1">
      <c r="A52" s="334" t="s">
        <v>309</v>
      </c>
      <c r="B52" s="334"/>
      <c r="C52" s="334"/>
      <c r="D52" s="334"/>
      <c r="E52" s="334"/>
      <c r="F52" s="334"/>
      <c r="G52" s="334"/>
    </row>
    <row r="53" spans="1:7" ht="139.5" customHeight="1" thickBot="1">
      <c r="A53" s="233" t="s">
        <v>0</v>
      </c>
      <c r="B53" s="233" t="s">
        <v>73</v>
      </c>
      <c r="C53" s="233" t="s">
        <v>74</v>
      </c>
      <c r="D53" s="13" t="s">
        <v>75</v>
      </c>
      <c r="E53" s="110" t="s">
        <v>76</v>
      </c>
      <c r="F53" s="110" t="s">
        <v>74</v>
      </c>
      <c r="G53" s="111" t="s">
        <v>77</v>
      </c>
    </row>
    <row r="54" spans="1:7" ht="12.75" customHeight="1" thickTop="1" thickBot="1">
      <c r="A54" s="3">
        <v>1</v>
      </c>
      <c r="B54" s="3">
        <v>2</v>
      </c>
      <c r="C54" s="3">
        <v>3</v>
      </c>
      <c r="D54" s="3">
        <v>4</v>
      </c>
      <c r="E54" s="112">
        <v>5</v>
      </c>
      <c r="F54" s="112">
        <v>6</v>
      </c>
      <c r="G54" s="113">
        <v>7</v>
      </c>
    </row>
    <row r="55" spans="1:7" ht="15" customHeight="1" thickTop="1">
      <c r="A55" s="4" t="s">
        <v>6</v>
      </c>
      <c r="B55" s="306">
        <v>213</v>
      </c>
      <c r="C55" s="306">
        <v>783</v>
      </c>
      <c r="D55" s="307">
        <v>27.203065134099617</v>
      </c>
      <c r="E55" s="306">
        <v>209</v>
      </c>
      <c r="F55" s="306">
        <v>617</v>
      </c>
      <c r="G55" s="307">
        <v>33.873581847649916</v>
      </c>
    </row>
    <row r="56" spans="1:7">
      <c r="A56" s="4" t="s">
        <v>7</v>
      </c>
      <c r="B56" s="306">
        <v>4379</v>
      </c>
      <c r="C56" s="306">
        <v>33786</v>
      </c>
      <c r="D56" s="307">
        <v>12.960989759071806</v>
      </c>
      <c r="E56" s="306">
        <v>943</v>
      </c>
      <c r="F56" s="306">
        <v>15131</v>
      </c>
      <c r="G56" s="307">
        <v>6.232238450862468</v>
      </c>
    </row>
    <row r="57" spans="1:7" ht="15" customHeight="1">
      <c r="A57" s="4" t="s">
        <v>8</v>
      </c>
      <c r="B57" s="306">
        <v>320</v>
      </c>
      <c r="C57" s="306">
        <v>12830</v>
      </c>
      <c r="D57" s="307">
        <v>2.4941543257989087</v>
      </c>
      <c r="E57" s="306">
        <v>787</v>
      </c>
      <c r="F57" s="306">
        <v>5880</v>
      </c>
      <c r="G57" s="307">
        <v>13.384353741496598</v>
      </c>
    </row>
    <row r="58" spans="1:7">
      <c r="A58" s="4" t="s">
        <v>9</v>
      </c>
      <c r="B58" s="306">
        <v>1056</v>
      </c>
      <c r="C58" s="306">
        <v>11427</v>
      </c>
      <c r="D58" s="307">
        <v>9.2412706747177733</v>
      </c>
      <c r="E58" s="306">
        <v>878</v>
      </c>
      <c r="F58" s="306">
        <v>5409</v>
      </c>
      <c r="G58" s="307">
        <v>16.232205583287115</v>
      </c>
    </row>
    <row r="59" spans="1:7">
      <c r="A59" s="4" t="s">
        <v>10</v>
      </c>
      <c r="B59" s="306">
        <v>805</v>
      </c>
      <c r="C59" s="306">
        <v>24802</v>
      </c>
      <c r="D59" s="307">
        <v>3.2457059914523025</v>
      </c>
      <c r="E59" s="306">
        <v>438</v>
      </c>
      <c r="F59" s="306">
        <v>21329</v>
      </c>
      <c r="G59" s="307">
        <v>2.0535421257442921</v>
      </c>
    </row>
    <row r="60" spans="1:7">
      <c r="A60" s="4" t="s">
        <v>11</v>
      </c>
      <c r="B60" s="306">
        <v>4036</v>
      </c>
      <c r="C60" s="306">
        <v>30173</v>
      </c>
      <c r="D60" s="307">
        <v>13.376197262453188</v>
      </c>
      <c r="E60" s="21"/>
      <c r="F60" s="21"/>
      <c r="G60" s="61"/>
    </row>
    <row r="61" spans="1:7">
      <c r="A61" s="4" t="s">
        <v>12</v>
      </c>
      <c r="B61" s="306">
        <v>3869</v>
      </c>
      <c r="C61" s="306">
        <v>18241</v>
      </c>
      <c r="D61" s="307">
        <v>21.210459952853462</v>
      </c>
      <c r="E61" s="306">
        <v>1282</v>
      </c>
      <c r="F61" s="306">
        <v>10255</v>
      </c>
      <c r="G61" s="307">
        <v>12.50121891760117</v>
      </c>
    </row>
    <row r="62" spans="1:7">
      <c r="A62" s="4" t="s">
        <v>13</v>
      </c>
      <c r="B62" s="306">
        <v>1330</v>
      </c>
      <c r="C62" s="306">
        <v>10097</v>
      </c>
      <c r="D62" s="307">
        <v>13.1722293750619</v>
      </c>
      <c r="E62" s="306">
        <v>438</v>
      </c>
      <c r="F62" s="306">
        <v>6236</v>
      </c>
      <c r="G62" s="307">
        <v>7.0237331622835146</v>
      </c>
    </row>
    <row r="63" spans="1:7">
      <c r="A63" s="4" t="s">
        <v>14</v>
      </c>
      <c r="B63" s="306">
        <v>425</v>
      </c>
      <c r="C63" s="306">
        <v>74103</v>
      </c>
      <c r="D63" s="307">
        <v>0.57352603808212888</v>
      </c>
      <c r="E63" s="306">
        <v>697</v>
      </c>
      <c r="F63" s="306">
        <v>40435</v>
      </c>
      <c r="G63" s="307">
        <v>1.7237541733646593</v>
      </c>
    </row>
    <row r="64" spans="1:7">
      <c r="A64" s="4" t="s">
        <v>15</v>
      </c>
      <c r="B64" s="306">
        <v>700</v>
      </c>
      <c r="C64" s="306">
        <v>10252</v>
      </c>
      <c r="D64" s="307">
        <v>6.8279360124853676</v>
      </c>
      <c r="E64" s="306">
        <v>923</v>
      </c>
      <c r="F64" s="306">
        <v>4062</v>
      </c>
      <c r="G64" s="307">
        <v>22.722796651895617</v>
      </c>
    </row>
    <row r="65" spans="1:7">
      <c r="A65" s="4" t="s">
        <v>16</v>
      </c>
      <c r="B65" s="306">
        <v>7229</v>
      </c>
      <c r="C65" s="306">
        <v>34364</v>
      </c>
      <c r="D65" s="307">
        <v>21.03654987777907</v>
      </c>
      <c r="E65" s="306">
        <v>1122</v>
      </c>
      <c r="F65" s="306">
        <v>15490</v>
      </c>
      <c r="G65" s="307">
        <v>7.2433828276307288</v>
      </c>
    </row>
    <row r="66" spans="1:7">
      <c r="A66" s="4" t="s">
        <v>17</v>
      </c>
      <c r="B66" s="306">
        <v>2141</v>
      </c>
      <c r="C66" s="306">
        <v>21377</v>
      </c>
      <c r="D66" s="307">
        <v>10.015437152079338</v>
      </c>
      <c r="E66" s="306">
        <v>848</v>
      </c>
      <c r="F66" s="306">
        <v>9566</v>
      </c>
      <c r="G66" s="307">
        <v>8.8647292494250483</v>
      </c>
    </row>
    <row r="67" spans="1:7">
      <c r="A67" s="4" t="s">
        <v>18</v>
      </c>
      <c r="B67" s="306">
        <v>1565</v>
      </c>
      <c r="C67" s="306">
        <v>13838</v>
      </c>
      <c r="D67" s="307">
        <v>11.309437780026016</v>
      </c>
      <c r="E67" s="306">
        <v>751</v>
      </c>
      <c r="F67" s="306">
        <v>6099</v>
      </c>
      <c r="G67" s="307">
        <v>12.313494015412363</v>
      </c>
    </row>
    <row r="68" spans="1:7">
      <c r="A68" s="4" t="s">
        <v>19</v>
      </c>
      <c r="B68" s="306">
        <v>254</v>
      </c>
      <c r="C68" s="306">
        <v>2314</v>
      </c>
      <c r="D68" s="307">
        <v>10.97666378565255</v>
      </c>
      <c r="E68" s="306">
        <v>293</v>
      </c>
      <c r="F68" s="306">
        <v>1237</v>
      </c>
      <c r="G68" s="307">
        <v>23.686337914308812</v>
      </c>
    </row>
    <row r="69" spans="1:7">
      <c r="A69" s="4" t="s">
        <v>20</v>
      </c>
      <c r="B69" s="306">
        <v>5330</v>
      </c>
      <c r="C69" s="306">
        <v>21466</v>
      </c>
      <c r="D69" s="307">
        <v>24.829963663467812</v>
      </c>
      <c r="E69" s="306">
        <v>1139</v>
      </c>
      <c r="F69" s="306">
        <v>9905</v>
      </c>
      <c r="G69" s="307">
        <v>11.4992428066633</v>
      </c>
    </row>
    <row r="70" spans="1:7" ht="15.75" thickBot="1">
      <c r="A70" s="20" t="s">
        <v>21</v>
      </c>
      <c r="B70" s="253">
        <v>4081</v>
      </c>
      <c r="C70" s="253">
        <v>25390</v>
      </c>
      <c r="D70" s="254">
        <v>16.073257187869238</v>
      </c>
      <c r="E70" s="253">
        <v>1252</v>
      </c>
      <c r="F70" s="253">
        <v>9783</v>
      </c>
      <c r="G70" s="254">
        <v>12.79771031380967</v>
      </c>
    </row>
    <row r="71" spans="1:7" s="9" customFormat="1" ht="15" customHeight="1" thickBot="1">
      <c r="A71" s="6" t="s">
        <v>22</v>
      </c>
      <c r="B71" s="7">
        <f>SUM(B55:B70)</f>
        <v>37733</v>
      </c>
      <c r="C71" s="7">
        <f>SUM(C55:C70)</f>
        <v>345243</v>
      </c>
      <c r="D71" s="57">
        <f>B71*100/C71</f>
        <v>10.929403347786922</v>
      </c>
      <c r="E71" s="10">
        <f>SUM(E55:E70)</f>
        <v>12000</v>
      </c>
      <c r="F71" s="10">
        <f>SUM(F55:F70)</f>
        <v>161434</v>
      </c>
      <c r="G71" s="57">
        <f>E71*100/F71</f>
        <v>7.4333783465688761</v>
      </c>
    </row>
    <row r="72" spans="1:7">
      <c r="A72" s="4" t="s">
        <v>23</v>
      </c>
      <c r="B72" s="306">
        <v>2206</v>
      </c>
      <c r="C72" s="306">
        <v>4000</v>
      </c>
      <c r="D72" s="307">
        <v>55.15</v>
      </c>
      <c r="E72" s="306">
        <v>240</v>
      </c>
      <c r="F72" s="306">
        <v>3000</v>
      </c>
      <c r="G72" s="307">
        <v>8</v>
      </c>
    </row>
    <row r="73" spans="1:7">
      <c r="A73" s="4" t="s">
        <v>24</v>
      </c>
      <c r="B73" s="306">
        <v>4742</v>
      </c>
      <c r="C73" s="306">
        <v>17778</v>
      </c>
      <c r="D73" s="307">
        <v>26.67341658229272</v>
      </c>
      <c r="E73" s="306">
        <v>222</v>
      </c>
      <c r="F73" s="306">
        <v>6718</v>
      </c>
      <c r="G73" s="307">
        <v>3.3045549270616252</v>
      </c>
    </row>
    <row r="74" spans="1:7" ht="15" customHeight="1" thickBot="1">
      <c r="A74" s="20" t="s">
        <v>25</v>
      </c>
      <c r="B74" s="253">
        <v>457</v>
      </c>
      <c r="C74" s="253">
        <v>2062</v>
      </c>
      <c r="D74" s="254">
        <v>22.162948593598447</v>
      </c>
      <c r="E74" s="114"/>
      <c r="F74" s="114"/>
      <c r="G74" s="269"/>
    </row>
    <row r="75" spans="1:7" s="9" customFormat="1" ht="19.5" customHeight="1" thickBot="1">
      <c r="A75" s="18" t="s">
        <v>26</v>
      </c>
      <c r="B75" s="19">
        <f>SUM(B71:B74)</f>
        <v>45138</v>
      </c>
      <c r="C75" s="19">
        <f>SUM(C71:C74)</f>
        <v>369083</v>
      </c>
      <c r="D75" s="56">
        <f>B75*100/C75</f>
        <v>12.229769455650898</v>
      </c>
      <c r="E75" s="27">
        <f>SUM(E71:E74)</f>
        <v>12462</v>
      </c>
      <c r="F75" s="27">
        <f>SUM(F71:F74)</f>
        <v>171152</v>
      </c>
      <c r="G75" s="56">
        <f>E75*100/F75</f>
        <v>7.281247078620174</v>
      </c>
    </row>
    <row r="76" spans="1:7">
      <c r="A76" s="121"/>
      <c r="B76" s="121"/>
      <c r="C76" s="121"/>
      <c r="D76" s="256"/>
      <c r="E76" s="257"/>
      <c r="F76" s="257"/>
      <c r="G76" s="51"/>
    </row>
  </sheetData>
  <mergeCells count="3">
    <mergeCell ref="A1:G1"/>
    <mergeCell ref="A52:G52"/>
    <mergeCell ref="A26:F26"/>
  </mergeCells>
  <pageMargins left="0.7" right="0.7" top="0.7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opLeftCell="A16" workbookViewId="0">
      <selection activeCell="K20" sqref="K20"/>
    </sheetView>
  </sheetViews>
  <sheetFormatPr defaultRowHeight="15"/>
  <cols>
    <col min="1" max="1" width="23.28515625" customWidth="1"/>
    <col min="2" max="2" width="14.85546875" customWidth="1"/>
    <col min="3" max="3" width="18" customWidth="1"/>
    <col min="4" max="4" width="15.5703125" customWidth="1"/>
    <col min="5" max="5" width="16.5703125" customWidth="1"/>
    <col min="6" max="6" width="18.140625" customWidth="1"/>
    <col min="7" max="7" width="16.28515625" customWidth="1"/>
    <col min="257" max="257" width="23.28515625" customWidth="1"/>
    <col min="258" max="258" width="14.85546875" customWidth="1"/>
    <col min="259" max="259" width="18" customWidth="1"/>
    <col min="260" max="260" width="15.5703125" customWidth="1"/>
    <col min="261" max="261" width="16.5703125" customWidth="1"/>
    <col min="262" max="262" width="18.140625" customWidth="1"/>
    <col min="263" max="263" width="16.28515625" customWidth="1"/>
    <col min="513" max="513" width="23.28515625" customWidth="1"/>
    <col min="514" max="514" width="14.85546875" customWidth="1"/>
    <col min="515" max="515" width="18" customWidth="1"/>
    <col min="516" max="516" width="15.5703125" customWidth="1"/>
    <col min="517" max="517" width="16.5703125" customWidth="1"/>
    <col min="518" max="518" width="18.140625" customWidth="1"/>
    <col min="519" max="519" width="16.28515625" customWidth="1"/>
    <col min="769" max="769" width="23.28515625" customWidth="1"/>
    <col min="770" max="770" width="14.85546875" customWidth="1"/>
    <col min="771" max="771" width="18" customWidth="1"/>
    <col min="772" max="772" width="15.5703125" customWidth="1"/>
    <col min="773" max="773" width="16.5703125" customWidth="1"/>
    <col min="774" max="774" width="18.140625" customWidth="1"/>
    <col min="775" max="775" width="16.28515625" customWidth="1"/>
    <col min="1025" max="1025" width="23.28515625" customWidth="1"/>
    <col min="1026" max="1026" width="14.85546875" customWidth="1"/>
    <col min="1027" max="1027" width="18" customWidth="1"/>
    <col min="1028" max="1028" width="15.5703125" customWidth="1"/>
    <col min="1029" max="1029" width="16.5703125" customWidth="1"/>
    <col min="1030" max="1030" width="18.140625" customWidth="1"/>
    <col min="1031" max="1031" width="16.28515625" customWidth="1"/>
    <col min="1281" max="1281" width="23.28515625" customWidth="1"/>
    <col min="1282" max="1282" width="14.85546875" customWidth="1"/>
    <col min="1283" max="1283" width="18" customWidth="1"/>
    <col min="1284" max="1284" width="15.5703125" customWidth="1"/>
    <col min="1285" max="1285" width="16.5703125" customWidth="1"/>
    <col min="1286" max="1286" width="18.140625" customWidth="1"/>
    <col min="1287" max="1287" width="16.28515625" customWidth="1"/>
    <col min="1537" max="1537" width="23.28515625" customWidth="1"/>
    <col min="1538" max="1538" width="14.85546875" customWidth="1"/>
    <col min="1539" max="1539" width="18" customWidth="1"/>
    <col min="1540" max="1540" width="15.5703125" customWidth="1"/>
    <col min="1541" max="1541" width="16.5703125" customWidth="1"/>
    <col min="1542" max="1542" width="18.140625" customWidth="1"/>
    <col min="1543" max="1543" width="16.28515625" customWidth="1"/>
    <col min="1793" max="1793" width="23.28515625" customWidth="1"/>
    <col min="1794" max="1794" width="14.85546875" customWidth="1"/>
    <col min="1795" max="1795" width="18" customWidth="1"/>
    <col min="1796" max="1796" width="15.5703125" customWidth="1"/>
    <col min="1797" max="1797" width="16.5703125" customWidth="1"/>
    <col min="1798" max="1798" width="18.140625" customWidth="1"/>
    <col min="1799" max="1799" width="16.28515625" customWidth="1"/>
    <col min="2049" max="2049" width="23.28515625" customWidth="1"/>
    <col min="2050" max="2050" width="14.85546875" customWidth="1"/>
    <col min="2051" max="2051" width="18" customWidth="1"/>
    <col min="2052" max="2052" width="15.5703125" customWidth="1"/>
    <col min="2053" max="2053" width="16.5703125" customWidth="1"/>
    <col min="2054" max="2054" width="18.140625" customWidth="1"/>
    <col min="2055" max="2055" width="16.28515625" customWidth="1"/>
    <col min="2305" max="2305" width="23.28515625" customWidth="1"/>
    <col min="2306" max="2306" width="14.85546875" customWidth="1"/>
    <col min="2307" max="2307" width="18" customWidth="1"/>
    <col min="2308" max="2308" width="15.5703125" customWidth="1"/>
    <col min="2309" max="2309" width="16.5703125" customWidth="1"/>
    <col min="2310" max="2310" width="18.140625" customWidth="1"/>
    <col min="2311" max="2311" width="16.28515625" customWidth="1"/>
    <col min="2561" max="2561" width="23.28515625" customWidth="1"/>
    <col min="2562" max="2562" width="14.85546875" customWidth="1"/>
    <col min="2563" max="2563" width="18" customWidth="1"/>
    <col min="2564" max="2564" width="15.5703125" customWidth="1"/>
    <col min="2565" max="2565" width="16.5703125" customWidth="1"/>
    <col min="2566" max="2566" width="18.140625" customWidth="1"/>
    <col min="2567" max="2567" width="16.28515625" customWidth="1"/>
    <col min="2817" max="2817" width="23.28515625" customWidth="1"/>
    <col min="2818" max="2818" width="14.85546875" customWidth="1"/>
    <col min="2819" max="2819" width="18" customWidth="1"/>
    <col min="2820" max="2820" width="15.5703125" customWidth="1"/>
    <col min="2821" max="2821" width="16.5703125" customWidth="1"/>
    <col min="2822" max="2822" width="18.140625" customWidth="1"/>
    <col min="2823" max="2823" width="16.28515625" customWidth="1"/>
    <col min="3073" max="3073" width="23.28515625" customWidth="1"/>
    <col min="3074" max="3074" width="14.85546875" customWidth="1"/>
    <col min="3075" max="3075" width="18" customWidth="1"/>
    <col min="3076" max="3076" width="15.5703125" customWidth="1"/>
    <col min="3077" max="3077" width="16.5703125" customWidth="1"/>
    <col min="3078" max="3078" width="18.140625" customWidth="1"/>
    <col min="3079" max="3079" width="16.28515625" customWidth="1"/>
    <col min="3329" max="3329" width="23.28515625" customWidth="1"/>
    <col min="3330" max="3330" width="14.85546875" customWidth="1"/>
    <col min="3331" max="3331" width="18" customWidth="1"/>
    <col min="3332" max="3332" width="15.5703125" customWidth="1"/>
    <col min="3333" max="3333" width="16.5703125" customWidth="1"/>
    <col min="3334" max="3334" width="18.140625" customWidth="1"/>
    <col min="3335" max="3335" width="16.28515625" customWidth="1"/>
    <col min="3585" max="3585" width="23.28515625" customWidth="1"/>
    <col min="3586" max="3586" width="14.85546875" customWidth="1"/>
    <col min="3587" max="3587" width="18" customWidth="1"/>
    <col min="3588" max="3588" width="15.5703125" customWidth="1"/>
    <col min="3589" max="3589" width="16.5703125" customWidth="1"/>
    <col min="3590" max="3590" width="18.140625" customWidth="1"/>
    <col min="3591" max="3591" width="16.28515625" customWidth="1"/>
    <col min="3841" max="3841" width="23.28515625" customWidth="1"/>
    <col min="3842" max="3842" width="14.85546875" customWidth="1"/>
    <col min="3843" max="3843" width="18" customWidth="1"/>
    <col min="3844" max="3844" width="15.5703125" customWidth="1"/>
    <col min="3845" max="3845" width="16.5703125" customWidth="1"/>
    <col min="3846" max="3846" width="18.140625" customWidth="1"/>
    <col min="3847" max="3847" width="16.28515625" customWidth="1"/>
    <col min="4097" max="4097" width="23.28515625" customWidth="1"/>
    <col min="4098" max="4098" width="14.85546875" customWidth="1"/>
    <col min="4099" max="4099" width="18" customWidth="1"/>
    <col min="4100" max="4100" width="15.5703125" customWidth="1"/>
    <col min="4101" max="4101" width="16.5703125" customWidth="1"/>
    <col min="4102" max="4102" width="18.140625" customWidth="1"/>
    <col min="4103" max="4103" width="16.28515625" customWidth="1"/>
    <col min="4353" max="4353" width="23.28515625" customWidth="1"/>
    <col min="4354" max="4354" width="14.85546875" customWidth="1"/>
    <col min="4355" max="4355" width="18" customWidth="1"/>
    <col min="4356" max="4356" width="15.5703125" customWidth="1"/>
    <col min="4357" max="4357" width="16.5703125" customWidth="1"/>
    <col min="4358" max="4358" width="18.140625" customWidth="1"/>
    <col min="4359" max="4359" width="16.28515625" customWidth="1"/>
    <col min="4609" max="4609" width="23.28515625" customWidth="1"/>
    <col min="4610" max="4610" width="14.85546875" customWidth="1"/>
    <col min="4611" max="4611" width="18" customWidth="1"/>
    <col min="4612" max="4612" width="15.5703125" customWidth="1"/>
    <col min="4613" max="4613" width="16.5703125" customWidth="1"/>
    <col min="4614" max="4614" width="18.140625" customWidth="1"/>
    <col min="4615" max="4615" width="16.28515625" customWidth="1"/>
    <col min="4865" max="4865" width="23.28515625" customWidth="1"/>
    <col min="4866" max="4866" width="14.85546875" customWidth="1"/>
    <col min="4867" max="4867" width="18" customWidth="1"/>
    <col min="4868" max="4868" width="15.5703125" customWidth="1"/>
    <col min="4869" max="4869" width="16.5703125" customWidth="1"/>
    <col min="4870" max="4870" width="18.140625" customWidth="1"/>
    <col min="4871" max="4871" width="16.28515625" customWidth="1"/>
    <col min="5121" max="5121" width="23.28515625" customWidth="1"/>
    <col min="5122" max="5122" width="14.85546875" customWidth="1"/>
    <col min="5123" max="5123" width="18" customWidth="1"/>
    <col min="5124" max="5124" width="15.5703125" customWidth="1"/>
    <col min="5125" max="5125" width="16.5703125" customWidth="1"/>
    <col min="5126" max="5126" width="18.140625" customWidth="1"/>
    <col min="5127" max="5127" width="16.28515625" customWidth="1"/>
    <col min="5377" max="5377" width="23.28515625" customWidth="1"/>
    <col min="5378" max="5378" width="14.85546875" customWidth="1"/>
    <col min="5379" max="5379" width="18" customWidth="1"/>
    <col min="5380" max="5380" width="15.5703125" customWidth="1"/>
    <col min="5381" max="5381" width="16.5703125" customWidth="1"/>
    <col min="5382" max="5382" width="18.140625" customWidth="1"/>
    <col min="5383" max="5383" width="16.28515625" customWidth="1"/>
    <col min="5633" max="5633" width="23.28515625" customWidth="1"/>
    <col min="5634" max="5634" width="14.85546875" customWidth="1"/>
    <col min="5635" max="5635" width="18" customWidth="1"/>
    <col min="5636" max="5636" width="15.5703125" customWidth="1"/>
    <col min="5637" max="5637" width="16.5703125" customWidth="1"/>
    <col min="5638" max="5638" width="18.140625" customWidth="1"/>
    <col min="5639" max="5639" width="16.28515625" customWidth="1"/>
    <col min="5889" max="5889" width="23.28515625" customWidth="1"/>
    <col min="5890" max="5890" width="14.85546875" customWidth="1"/>
    <col min="5891" max="5891" width="18" customWidth="1"/>
    <col min="5892" max="5892" width="15.5703125" customWidth="1"/>
    <col min="5893" max="5893" width="16.5703125" customWidth="1"/>
    <col min="5894" max="5894" width="18.140625" customWidth="1"/>
    <col min="5895" max="5895" width="16.28515625" customWidth="1"/>
    <col min="6145" max="6145" width="23.28515625" customWidth="1"/>
    <col min="6146" max="6146" width="14.85546875" customWidth="1"/>
    <col min="6147" max="6147" width="18" customWidth="1"/>
    <col min="6148" max="6148" width="15.5703125" customWidth="1"/>
    <col min="6149" max="6149" width="16.5703125" customWidth="1"/>
    <col min="6150" max="6150" width="18.140625" customWidth="1"/>
    <col min="6151" max="6151" width="16.28515625" customWidth="1"/>
    <col min="6401" max="6401" width="23.28515625" customWidth="1"/>
    <col min="6402" max="6402" width="14.85546875" customWidth="1"/>
    <col min="6403" max="6403" width="18" customWidth="1"/>
    <col min="6404" max="6404" width="15.5703125" customWidth="1"/>
    <col min="6405" max="6405" width="16.5703125" customWidth="1"/>
    <col min="6406" max="6406" width="18.140625" customWidth="1"/>
    <col min="6407" max="6407" width="16.28515625" customWidth="1"/>
    <col min="6657" max="6657" width="23.28515625" customWidth="1"/>
    <col min="6658" max="6658" width="14.85546875" customWidth="1"/>
    <col min="6659" max="6659" width="18" customWidth="1"/>
    <col min="6660" max="6660" width="15.5703125" customWidth="1"/>
    <col min="6661" max="6661" width="16.5703125" customWidth="1"/>
    <col min="6662" max="6662" width="18.140625" customWidth="1"/>
    <col min="6663" max="6663" width="16.28515625" customWidth="1"/>
    <col min="6913" max="6913" width="23.28515625" customWidth="1"/>
    <col min="6914" max="6914" width="14.85546875" customWidth="1"/>
    <col min="6915" max="6915" width="18" customWidth="1"/>
    <col min="6916" max="6916" width="15.5703125" customWidth="1"/>
    <col min="6917" max="6917" width="16.5703125" customWidth="1"/>
    <col min="6918" max="6918" width="18.140625" customWidth="1"/>
    <col min="6919" max="6919" width="16.28515625" customWidth="1"/>
    <col min="7169" max="7169" width="23.28515625" customWidth="1"/>
    <col min="7170" max="7170" width="14.85546875" customWidth="1"/>
    <col min="7171" max="7171" width="18" customWidth="1"/>
    <col min="7172" max="7172" width="15.5703125" customWidth="1"/>
    <col min="7173" max="7173" width="16.5703125" customWidth="1"/>
    <col min="7174" max="7174" width="18.140625" customWidth="1"/>
    <col min="7175" max="7175" width="16.28515625" customWidth="1"/>
    <col min="7425" max="7425" width="23.28515625" customWidth="1"/>
    <col min="7426" max="7426" width="14.85546875" customWidth="1"/>
    <col min="7427" max="7427" width="18" customWidth="1"/>
    <col min="7428" max="7428" width="15.5703125" customWidth="1"/>
    <col min="7429" max="7429" width="16.5703125" customWidth="1"/>
    <col min="7430" max="7430" width="18.140625" customWidth="1"/>
    <col min="7431" max="7431" width="16.28515625" customWidth="1"/>
    <col min="7681" max="7681" width="23.28515625" customWidth="1"/>
    <col min="7682" max="7682" width="14.85546875" customWidth="1"/>
    <col min="7683" max="7683" width="18" customWidth="1"/>
    <col min="7684" max="7684" width="15.5703125" customWidth="1"/>
    <col min="7685" max="7685" width="16.5703125" customWidth="1"/>
    <col min="7686" max="7686" width="18.140625" customWidth="1"/>
    <col min="7687" max="7687" width="16.28515625" customWidth="1"/>
    <col min="7937" max="7937" width="23.28515625" customWidth="1"/>
    <col min="7938" max="7938" width="14.85546875" customWidth="1"/>
    <col min="7939" max="7939" width="18" customWidth="1"/>
    <col min="7940" max="7940" width="15.5703125" customWidth="1"/>
    <col min="7941" max="7941" width="16.5703125" customWidth="1"/>
    <col min="7942" max="7942" width="18.140625" customWidth="1"/>
    <col min="7943" max="7943" width="16.28515625" customWidth="1"/>
    <col min="8193" max="8193" width="23.28515625" customWidth="1"/>
    <col min="8194" max="8194" width="14.85546875" customWidth="1"/>
    <col min="8195" max="8195" width="18" customWidth="1"/>
    <col min="8196" max="8196" width="15.5703125" customWidth="1"/>
    <col min="8197" max="8197" width="16.5703125" customWidth="1"/>
    <col min="8198" max="8198" width="18.140625" customWidth="1"/>
    <col min="8199" max="8199" width="16.28515625" customWidth="1"/>
    <col min="8449" max="8449" width="23.28515625" customWidth="1"/>
    <col min="8450" max="8450" width="14.85546875" customWidth="1"/>
    <col min="8451" max="8451" width="18" customWidth="1"/>
    <col min="8452" max="8452" width="15.5703125" customWidth="1"/>
    <col min="8453" max="8453" width="16.5703125" customWidth="1"/>
    <col min="8454" max="8454" width="18.140625" customWidth="1"/>
    <col min="8455" max="8455" width="16.28515625" customWidth="1"/>
    <col min="8705" max="8705" width="23.28515625" customWidth="1"/>
    <col min="8706" max="8706" width="14.85546875" customWidth="1"/>
    <col min="8707" max="8707" width="18" customWidth="1"/>
    <col min="8708" max="8708" width="15.5703125" customWidth="1"/>
    <col min="8709" max="8709" width="16.5703125" customWidth="1"/>
    <col min="8710" max="8710" width="18.140625" customWidth="1"/>
    <col min="8711" max="8711" width="16.28515625" customWidth="1"/>
    <col min="8961" max="8961" width="23.28515625" customWidth="1"/>
    <col min="8962" max="8962" width="14.85546875" customWidth="1"/>
    <col min="8963" max="8963" width="18" customWidth="1"/>
    <col min="8964" max="8964" width="15.5703125" customWidth="1"/>
    <col min="8965" max="8965" width="16.5703125" customWidth="1"/>
    <col min="8966" max="8966" width="18.140625" customWidth="1"/>
    <col min="8967" max="8967" width="16.28515625" customWidth="1"/>
    <col min="9217" max="9217" width="23.28515625" customWidth="1"/>
    <col min="9218" max="9218" width="14.85546875" customWidth="1"/>
    <col min="9219" max="9219" width="18" customWidth="1"/>
    <col min="9220" max="9220" width="15.5703125" customWidth="1"/>
    <col min="9221" max="9221" width="16.5703125" customWidth="1"/>
    <col min="9222" max="9222" width="18.140625" customWidth="1"/>
    <col min="9223" max="9223" width="16.28515625" customWidth="1"/>
    <col min="9473" max="9473" width="23.28515625" customWidth="1"/>
    <col min="9474" max="9474" width="14.85546875" customWidth="1"/>
    <col min="9475" max="9475" width="18" customWidth="1"/>
    <col min="9476" max="9476" width="15.5703125" customWidth="1"/>
    <col min="9477" max="9477" width="16.5703125" customWidth="1"/>
    <col min="9478" max="9478" width="18.140625" customWidth="1"/>
    <col min="9479" max="9479" width="16.28515625" customWidth="1"/>
    <col min="9729" max="9729" width="23.28515625" customWidth="1"/>
    <col min="9730" max="9730" width="14.85546875" customWidth="1"/>
    <col min="9731" max="9731" width="18" customWidth="1"/>
    <col min="9732" max="9732" width="15.5703125" customWidth="1"/>
    <col min="9733" max="9733" width="16.5703125" customWidth="1"/>
    <col min="9734" max="9734" width="18.140625" customWidth="1"/>
    <col min="9735" max="9735" width="16.28515625" customWidth="1"/>
    <col min="9985" max="9985" width="23.28515625" customWidth="1"/>
    <col min="9986" max="9986" width="14.85546875" customWidth="1"/>
    <col min="9987" max="9987" width="18" customWidth="1"/>
    <col min="9988" max="9988" width="15.5703125" customWidth="1"/>
    <col min="9989" max="9989" width="16.5703125" customWidth="1"/>
    <col min="9990" max="9990" width="18.140625" customWidth="1"/>
    <col min="9991" max="9991" width="16.28515625" customWidth="1"/>
    <col min="10241" max="10241" width="23.28515625" customWidth="1"/>
    <col min="10242" max="10242" width="14.85546875" customWidth="1"/>
    <col min="10243" max="10243" width="18" customWidth="1"/>
    <col min="10244" max="10244" width="15.5703125" customWidth="1"/>
    <col min="10245" max="10245" width="16.5703125" customWidth="1"/>
    <col min="10246" max="10246" width="18.140625" customWidth="1"/>
    <col min="10247" max="10247" width="16.28515625" customWidth="1"/>
    <col min="10497" max="10497" width="23.28515625" customWidth="1"/>
    <col min="10498" max="10498" width="14.85546875" customWidth="1"/>
    <col min="10499" max="10499" width="18" customWidth="1"/>
    <col min="10500" max="10500" width="15.5703125" customWidth="1"/>
    <col min="10501" max="10501" width="16.5703125" customWidth="1"/>
    <col min="10502" max="10502" width="18.140625" customWidth="1"/>
    <col min="10503" max="10503" width="16.28515625" customWidth="1"/>
    <col min="10753" max="10753" width="23.28515625" customWidth="1"/>
    <col min="10754" max="10754" width="14.85546875" customWidth="1"/>
    <col min="10755" max="10755" width="18" customWidth="1"/>
    <col min="10756" max="10756" width="15.5703125" customWidth="1"/>
    <col min="10757" max="10757" width="16.5703125" customWidth="1"/>
    <col min="10758" max="10758" width="18.140625" customWidth="1"/>
    <col min="10759" max="10759" width="16.28515625" customWidth="1"/>
    <col min="11009" max="11009" width="23.28515625" customWidth="1"/>
    <col min="11010" max="11010" width="14.85546875" customWidth="1"/>
    <col min="11011" max="11011" width="18" customWidth="1"/>
    <col min="11012" max="11012" width="15.5703125" customWidth="1"/>
    <col min="11013" max="11013" width="16.5703125" customWidth="1"/>
    <col min="11014" max="11014" width="18.140625" customWidth="1"/>
    <col min="11015" max="11015" width="16.28515625" customWidth="1"/>
    <col min="11265" max="11265" width="23.28515625" customWidth="1"/>
    <col min="11266" max="11266" width="14.85546875" customWidth="1"/>
    <col min="11267" max="11267" width="18" customWidth="1"/>
    <col min="11268" max="11268" width="15.5703125" customWidth="1"/>
    <col min="11269" max="11269" width="16.5703125" customWidth="1"/>
    <col min="11270" max="11270" width="18.140625" customWidth="1"/>
    <col min="11271" max="11271" width="16.28515625" customWidth="1"/>
    <col min="11521" max="11521" width="23.28515625" customWidth="1"/>
    <col min="11522" max="11522" width="14.85546875" customWidth="1"/>
    <col min="11523" max="11523" width="18" customWidth="1"/>
    <col min="11524" max="11524" width="15.5703125" customWidth="1"/>
    <col min="11525" max="11525" width="16.5703125" customWidth="1"/>
    <col min="11526" max="11526" width="18.140625" customWidth="1"/>
    <col min="11527" max="11527" width="16.28515625" customWidth="1"/>
    <col min="11777" max="11777" width="23.28515625" customWidth="1"/>
    <col min="11778" max="11778" width="14.85546875" customWidth="1"/>
    <col min="11779" max="11779" width="18" customWidth="1"/>
    <col min="11780" max="11780" width="15.5703125" customWidth="1"/>
    <col min="11781" max="11781" width="16.5703125" customWidth="1"/>
    <col min="11782" max="11782" width="18.140625" customWidth="1"/>
    <col min="11783" max="11783" width="16.28515625" customWidth="1"/>
    <col min="12033" max="12033" width="23.28515625" customWidth="1"/>
    <col min="12034" max="12034" width="14.85546875" customWidth="1"/>
    <col min="12035" max="12035" width="18" customWidth="1"/>
    <col min="12036" max="12036" width="15.5703125" customWidth="1"/>
    <col min="12037" max="12037" width="16.5703125" customWidth="1"/>
    <col min="12038" max="12038" width="18.140625" customWidth="1"/>
    <col min="12039" max="12039" width="16.28515625" customWidth="1"/>
    <col min="12289" max="12289" width="23.28515625" customWidth="1"/>
    <col min="12290" max="12290" width="14.85546875" customWidth="1"/>
    <col min="12291" max="12291" width="18" customWidth="1"/>
    <col min="12292" max="12292" width="15.5703125" customWidth="1"/>
    <col min="12293" max="12293" width="16.5703125" customWidth="1"/>
    <col min="12294" max="12294" width="18.140625" customWidth="1"/>
    <col min="12295" max="12295" width="16.28515625" customWidth="1"/>
    <col min="12545" max="12545" width="23.28515625" customWidth="1"/>
    <col min="12546" max="12546" width="14.85546875" customWidth="1"/>
    <col min="12547" max="12547" width="18" customWidth="1"/>
    <col min="12548" max="12548" width="15.5703125" customWidth="1"/>
    <col min="12549" max="12549" width="16.5703125" customWidth="1"/>
    <col min="12550" max="12550" width="18.140625" customWidth="1"/>
    <col min="12551" max="12551" width="16.28515625" customWidth="1"/>
    <col min="12801" max="12801" width="23.28515625" customWidth="1"/>
    <col min="12802" max="12802" width="14.85546875" customWidth="1"/>
    <col min="12803" max="12803" width="18" customWidth="1"/>
    <col min="12804" max="12804" width="15.5703125" customWidth="1"/>
    <col min="12805" max="12805" width="16.5703125" customWidth="1"/>
    <col min="12806" max="12806" width="18.140625" customWidth="1"/>
    <col min="12807" max="12807" width="16.28515625" customWidth="1"/>
    <col min="13057" max="13057" width="23.28515625" customWidth="1"/>
    <col min="13058" max="13058" width="14.85546875" customWidth="1"/>
    <col min="13059" max="13059" width="18" customWidth="1"/>
    <col min="13060" max="13060" width="15.5703125" customWidth="1"/>
    <col min="13061" max="13061" width="16.5703125" customWidth="1"/>
    <col min="13062" max="13062" width="18.140625" customWidth="1"/>
    <col min="13063" max="13063" width="16.28515625" customWidth="1"/>
    <col min="13313" max="13313" width="23.28515625" customWidth="1"/>
    <col min="13314" max="13314" width="14.85546875" customWidth="1"/>
    <col min="13315" max="13315" width="18" customWidth="1"/>
    <col min="13316" max="13316" width="15.5703125" customWidth="1"/>
    <col min="13317" max="13317" width="16.5703125" customWidth="1"/>
    <col min="13318" max="13318" width="18.140625" customWidth="1"/>
    <col min="13319" max="13319" width="16.28515625" customWidth="1"/>
    <col min="13569" max="13569" width="23.28515625" customWidth="1"/>
    <col min="13570" max="13570" width="14.85546875" customWidth="1"/>
    <col min="13571" max="13571" width="18" customWidth="1"/>
    <col min="13572" max="13572" width="15.5703125" customWidth="1"/>
    <col min="13573" max="13573" width="16.5703125" customWidth="1"/>
    <col min="13574" max="13574" width="18.140625" customWidth="1"/>
    <col min="13575" max="13575" width="16.28515625" customWidth="1"/>
    <col min="13825" max="13825" width="23.28515625" customWidth="1"/>
    <col min="13826" max="13826" width="14.85546875" customWidth="1"/>
    <col min="13827" max="13827" width="18" customWidth="1"/>
    <col min="13828" max="13828" width="15.5703125" customWidth="1"/>
    <col min="13829" max="13829" width="16.5703125" customWidth="1"/>
    <col min="13830" max="13830" width="18.140625" customWidth="1"/>
    <col min="13831" max="13831" width="16.28515625" customWidth="1"/>
    <col min="14081" max="14081" width="23.28515625" customWidth="1"/>
    <col min="14082" max="14082" width="14.85546875" customWidth="1"/>
    <col min="14083" max="14083" width="18" customWidth="1"/>
    <col min="14084" max="14084" width="15.5703125" customWidth="1"/>
    <col min="14085" max="14085" width="16.5703125" customWidth="1"/>
    <col min="14086" max="14086" width="18.140625" customWidth="1"/>
    <col min="14087" max="14087" width="16.28515625" customWidth="1"/>
    <col min="14337" max="14337" width="23.28515625" customWidth="1"/>
    <col min="14338" max="14338" width="14.85546875" customWidth="1"/>
    <col min="14339" max="14339" width="18" customWidth="1"/>
    <col min="14340" max="14340" width="15.5703125" customWidth="1"/>
    <col min="14341" max="14341" width="16.5703125" customWidth="1"/>
    <col min="14342" max="14342" width="18.140625" customWidth="1"/>
    <col min="14343" max="14343" width="16.28515625" customWidth="1"/>
    <col min="14593" max="14593" width="23.28515625" customWidth="1"/>
    <col min="14594" max="14594" width="14.85546875" customWidth="1"/>
    <col min="14595" max="14595" width="18" customWidth="1"/>
    <col min="14596" max="14596" width="15.5703125" customWidth="1"/>
    <col min="14597" max="14597" width="16.5703125" customWidth="1"/>
    <col min="14598" max="14598" width="18.140625" customWidth="1"/>
    <col min="14599" max="14599" width="16.28515625" customWidth="1"/>
    <col min="14849" max="14849" width="23.28515625" customWidth="1"/>
    <col min="14850" max="14850" width="14.85546875" customWidth="1"/>
    <col min="14851" max="14851" width="18" customWidth="1"/>
    <col min="14852" max="14852" width="15.5703125" customWidth="1"/>
    <col min="14853" max="14853" width="16.5703125" customWidth="1"/>
    <col min="14854" max="14854" width="18.140625" customWidth="1"/>
    <col min="14855" max="14855" width="16.28515625" customWidth="1"/>
    <col min="15105" max="15105" width="23.28515625" customWidth="1"/>
    <col min="15106" max="15106" width="14.85546875" customWidth="1"/>
    <col min="15107" max="15107" width="18" customWidth="1"/>
    <col min="15108" max="15108" width="15.5703125" customWidth="1"/>
    <col min="15109" max="15109" width="16.5703125" customWidth="1"/>
    <col min="15110" max="15110" width="18.140625" customWidth="1"/>
    <col min="15111" max="15111" width="16.28515625" customWidth="1"/>
    <col min="15361" max="15361" width="23.28515625" customWidth="1"/>
    <col min="15362" max="15362" width="14.85546875" customWidth="1"/>
    <col min="15363" max="15363" width="18" customWidth="1"/>
    <col min="15364" max="15364" width="15.5703125" customWidth="1"/>
    <col min="15365" max="15365" width="16.5703125" customWidth="1"/>
    <col min="15366" max="15366" width="18.140625" customWidth="1"/>
    <col min="15367" max="15367" width="16.28515625" customWidth="1"/>
    <col min="15617" max="15617" width="23.28515625" customWidth="1"/>
    <col min="15618" max="15618" width="14.85546875" customWidth="1"/>
    <col min="15619" max="15619" width="18" customWidth="1"/>
    <col min="15620" max="15620" width="15.5703125" customWidth="1"/>
    <col min="15621" max="15621" width="16.5703125" customWidth="1"/>
    <col min="15622" max="15622" width="18.140625" customWidth="1"/>
    <col min="15623" max="15623" width="16.28515625" customWidth="1"/>
    <col min="15873" max="15873" width="23.28515625" customWidth="1"/>
    <col min="15874" max="15874" width="14.85546875" customWidth="1"/>
    <col min="15875" max="15875" width="18" customWidth="1"/>
    <col min="15876" max="15876" width="15.5703125" customWidth="1"/>
    <col min="15877" max="15877" width="16.5703125" customWidth="1"/>
    <col min="15878" max="15878" width="18.140625" customWidth="1"/>
    <col min="15879" max="15879" width="16.28515625" customWidth="1"/>
    <col min="16129" max="16129" width="23.28515625" customWidth="1"/>
    <col min="16130" max="16130" width="14.85546875" customWidth="1"/>
    <col min="16131" max="16131" width="18" customWidth="1"/>
    <col min="16132" max="16132" width="15.5703125" customWidth="1"/>
    <col min="16133" max="16133" width="16.5703125" customWidth="1"/>
    <col min="16134" max="16134" width="18.140625" customWidth="1"/>
    <col min="16135" max="16135" width="16.28515625" customWidth="1"/>
  </cols>
  <sheetData>
    <row r="1" spans="1:7" ht="37.5" customHeight="1" thickBot="1">
      <c r="A1" s="337" t="s">
        <v>326</v>
      </c>
      <c r="B1" s="338"/>
      <c r="C1" s="338"/>
      <c r="D1" s="338"/>
      <c r="E1" s="338"/>
      <c r="F1" s="338"/>
      <c r="G1" s="338"/>
    </row>
    <row r="2" spans="1:7" ht="95.25" customHeight="1" thickBot="1">
      <c r="A2" s="60" t="s">
        <v>83</v>
      </c>
      <c r="B2" s="60" t="s">
        <v>84</v>
      </c>
      <c r="C2" s="60" t="s">
        <v>85</v>
      </c>
      <c r="D2" s="60" t="s">
        <v>86</v>
      </c>
      <c r="E2" s="78" t="s">
        <v>87</v>
      </c>
      <c r="F2" s="60" t="s">
        <v>88</v>
      </c>
      <c r="G2" s="78" t="s">
        <v>89</v>
      </c>
    </row>
    <row r="3" spans="1:7" ht="15.75" customHeight="1" thickTop="1" thickBot="1">
      <c r="A3" s="77">
        <v>1</v>
      </c>
      <c r="B3" s="77">
        <v>2</v>
      </c>
      <c r="C3" s="77">
        <v>3</v>
      </c>
      <c r="D3" s="77">
        <v>4</v>
      </c>
      <c r="E3" s="77">
        <v>5</v>
      </c>
      <c r="F3" s="77">
        <v>6</v>
      </c>
      <c r="G3" s="77">
        <v>7</v>
      </c>
    </row>
    <row r="4" spans="1:7" ht="15.75" thickTop="1">
      <c r="A4" s="4" t="s">
        <v>90</v>
      </c>
      <c r="B4" s="29">
        <v>248</v>
      </c>
      <c r="C4" s="29">
        <v>229</v>
      </c>
      <c r="D4" s="29">
        <v>76</v>
      </c>
      <c r="E4" s="80">
        <v>33.19</v>
      </c>
      <c r="F4" s="29">
        <v>229</v>
      </c>
      <c r="G4" s="80">
        <v>100</v>
      </c>
    </row>
    <row r="5" spans="1:7">
      <c r="A5" s="4" t="s">
        <v>91</v>
      </c>
      <c r="B5" s="29">
        <v>1349</v>
      </c>
      <c r="C5" s="29">
        <v>1130</v>
      </c>
      <c r="D5" s="29">
        <v>850</v>
      </c>
      <c r="E5" s="80">
        <v>75.22</v>
      </c>
      <c r="F5" s="29">
        <v>1042</v>
      </c>
      <c r="G5" s="80">
        <v>92.21</v>
      </c>
    </row>
    <row r="6" spans="1:7">
      <c r="A6" s="4" t="s">
        <v>92</v>
      </c>
      <c r="B6" s="29">
        <v>637</v>
      </c>
      <c r="C6" s="29">
        <v>584</v>
      </c>
      <c r="D6" s="29">
        <v>293</v>
      </c>
      <c r="E6" s="80">
        <v>50.17</v>
      </c>
      <c r="F6" s="29">
        <v>567</v>
      </c>
      <c r="G6" s="80">
        <v>97.09</v>
      </c>
    </row>
    <row r="7" spans="1:7">
      <c r="A7" s="4" t="s">
        <v>93</v>
      </c>
      <c r="B7" s="29">
        <v>863</v>
      </c>
      <c r="C7" s="29">
        <v>627</v>
      </c>
      <c r="D7" s="29">
        <v>374</v>
      </c>
      <c r="E7" s="80">
        <v>59.65</v>
      </c>
      <c r="F7" s="29">
        <v>627</v>
      </c>
      <c r="G7" s="80">
        <v>100</v>
      </c>
    </row>
    <row r="8" spans="1:7">
      <c r="A8" s="4" t="s">
        <v>94</v>
      </c>
      <c r="B8" s="29">
        <v>1385</v>
      </c>
      <c r="C8" s="29">
        <v>1201</v>
      </c>
      <c r="D8" s="29">
        <v>743</v>
      </c>
      <c r="E8" s="80">
        <v>61.87</v>
      </c>
      <c r="F8" s="29">
        <v>995</v>
      </c>
      <c r="G8" s="80">
        <v>82.85</v>
      </c>
    </row>
    <row r="9" spans="1:7">
      <c r="A9" s="4" t="s">
        <v>95</v>
      </c>
      <c r="B9" s="29">
        <v>2122</v>
      </c>
      <c r="C9" s="29">
        <v>1963</v>
      </c>
      <c r="D9" s="29">
        <v>1273</v>
      </c>
      <c r="E9" s="80">
        <v>64.849999999999994</v>
      </c>
      <c r="F9" s="29">
        <v>1963</v>
      </c>
      <c r="G9" s="80">
        <v>100</v>
      </c>
    </row>
    <row r="10" spans="1:7">
      <c r="A10" s="4" t="s">
        <v>96</v>
      </c>
      <c r="B10" s="29">
        <v>571</v>
      </c>
      <c r="C10" s="29">
        <v>295</v>
      </c>
      <c r="D10" s="29">
        <v>222</v>
      </c>
      <c r="E10" s="80">
        <v>75.25</v>
      </c>
      <c r="F10" s="29">
        <v>295</v>
      </c>
      <c r="G10" s="80">
        <v>100</v>
      </c>
    </row>
    <row r="11" spans="1:7">
      <c r="A11" s="4" t="s">
        <v>97</v>
      </c>
      <c r="B11" s="29">
        <v>518</v>
      </c>
      <c r="C11" s="29">
        <v>328</v>
      </c>
      <c r="D11" s="29">
        <v>127</v>
      </c>
      <c r="E11" s="80">
        <v>38.72</v>
      </c>
      <c r="F11" s="29">
        <v>283</v>
      </c>
      <c r="G11" s="80">
        <v>86.28</v>
      </c>
    </row>
    <row r="12" spans="1:7">
      <c r="A12" s="4" t="s">
        <v>98</v>
      </c>
      <c r="B12" s="29">
        <v>1777</v>
      </c>
      <c r="C12" s="29">
        <v>1565</v>
      </c>
      <c r="D12" s="29">
        <v>675</v>
      </c>
      <c r="E12" s="80">
        <v>43.13</v>
      </c>
      <c r="F12" s="29">
        <v>1089</v>
      </c>
      <c r="G12" s="80">
        <v>69.58</v>
      </c>
    </row>
    <row r="13" spans="1:7">
      <c r="A13" s="4" t="s">
        <v>99</v>
      </c>
      <c r="B13" s="29">
        <v>849</v>
      </c>
      <c r="C13" s="29">
        <v>769</v>
      </c>
      <c r="D13" s="29">
        <v>153</v>
      </c>
      <c r="E13" s="80">
        <v>19.899999999999999</v>
      </c>
      <c r="F13" s="29">
        <v>767</v>
      </c>
      <c r="G13" s="80">
        <v>99.74</v>
      </c>
    </row>
    <row r="14" spans="1:7">
      <c r="A14" s="4" t="s">
        <v>100</v>
      </c>
      <c r="B14" s="29">
        <v>1715</v>
      </c>
      <c r="C14" s="29">
        <v>1332</v>
      </c>
      <c r="D14" s="29">
        <v>979</v>
      </c>
      <c r="E14" s="80">
        <v>73.5</v>
      </c>
      <c r="F14" s="29">
        <v>1332</v>
      </c>
      <c r="G14" s="80">
        <v>100</v>
      </c>
    </row>
    <row r="15" spans="1:7">
      <c r="A15" s="4" t="s">
        <v>101</v>
      </c>
      <c r="B15" s="29">
        <v>1006</v>
      </c>
      <c r="C15" s="29">
        <v>973</v>
      </c>
      <c r="D15" s="29">
        <v>553</v>
      </c>
      <c r="E15" s="80">
        <v>56.83</v>
      </c>
      <c r="F15" s="29">
        <v>933</v>
      </c>
      <c r="G15" s="80">
        <v>95.89</v>
      </c>
    </row>
    <row r="16" spans="1:7">
      <c r="A16" s="4" t="s">
        <v>102</v>
      </c>
      <c r="B16" s="29">
        <v>286</v>
      </c>
      <c r="C16" s="29">
        <v>234</v>
      </c>
      <c r="D16" s="29">
        <v>121</v>
      </c>
      <c r="E16" s="80">
        <v>51.7</v>
      </c>
      <c r="F16" s="29">
        <v>184</v>
      </c>
      <c r="G16" s="80">
        <v>78.63</v>
      </c>
    </row>
    <row r="17" spans="1:7">
      <c r="A17" s="4" t="s">
        <v>103</v>
      </c>
      <c r="B17" s="29">
        <v>171</v>
      </c>
      <c r="C17" s="29">
        <v>171</v>
      </c>
      <c r="D17" s="29">
        <v>58</v>
      </c>
      <c r="E17" s="80">
        <v>33.92</v>
      </c>
      <c r="F17" s="29">
        <v>171</v>
      </c>
      <c r="G17" s="80">
        <v>100</v>
      </c>
    </row>
    <row r="18" spans="1:7">
      <c r="A18" s="4" t="s">
        <v>104</v>
      </c>
      <c r="B18" s="29">
        <v>320</v>
      </c>
      <c r="C18" s="29">
        <v>280</v>
      </c>
      <c r="D18" s="29">
        <v>31</v>
      </c>
      <c r="E18" s="80">
        <v>11.07</v>
      </c>
      <c r="F18" s="29">
        <v>280</v>
      </c>
      <c r="G18" s="80">
        <v>100</v>
      </c>
    </row>
    <row r="19" spans="1:7" ht="15.75" thickBot="1">
      <c r="A19" s="4" t="s">
        <v>105</v>
      </c>
      <c r="B19" s="29">
        <v>1746</v>
      </c>
      <c r="C19" s="29">
        <v>1534</v>
      </c>
      <c r="D19" s="29">
        <v>624</v>
      </c>
      <c r="E19" s="80">
        <v>40.68</v>
      </c>
      <c r="F19" s="29">
        <v>1313</v>
      </c>
      <c r="G19" s="80">
        <v>85.59</v>
      </c>
    </row>
    <row r="20" spans="1:7" ht="24" customHeight="1" thickBot="1">
      <c r="A20" s="6" t="s">
        <v>106</v>
      </c>
      <c r="B20" s="10">
        <f>SUM(B4:B19)</f>
        <v>15563</v>
      </c>
      <c r="C20" s="10">
        <f>SUM(C4:C19)</f>
        <v>13215</v>
      </c>
      <c r="D20" s="10">
        <f>SUM(D4:D19)</f>
        <v>7152</v>
      </c>
      <c r="E20" s="79">
        <f>D20/C20*100</f>
        <v>54.12031782065835</v>
      </c>
      <c r="F20" s="30">
        <f>SUM(F4:F19)</f>
        <v>12070</v>
      </c>
      <c r="G20" s="79">
        <f>F20/C20*100</f>
        <v>91.335603480892928</v>
      </c>
    </row>
    <row r="21" spans="1:7" ht="24" customHeight="1">
      <c r="A21" s="4" t="s">
        <v>319</v>
      </c>
      <c r="B21" s="29">
        <v>157</v>
      </c>
      <c r="C21" s="29">
        <v>116</v>
      </c>
      <c r="D21" s="29">
        <v>42</v>
      </c>
      <c r="E21" s="80">
        <v>36.21</v>
      </c>
      <c r="F21" s="81">
        <v>40</v>
      </c>
      <c r="G21" s="80">
        <v>34.479999999999997</v>
      </c>
    </row>
    <row r="22" spans="1:7">
      <c r="A22" s="4" t="s">
        <v>24</v>
      </c>
      <c r="B22" s="29">
        <v>123</v>
      </c>
      <c r="C22" s="29">
        <v>51</v>
      </c>
      <c r="D22" s="29">
        <v>11</v>
      </c>
      <c r="E22" s="80">
        <v>21.57</v>
      </c>
      <c r="F22" s="29">
        <v>0</v>
      </c>
      <c r="G22" s="80">
        <v>0</v>
      </c>
    </row>
    <row r="23" spans="1:7" ht="15.75" thickBot="1">
      <c r="A23" s="4" t="s">
        <v>107</v>
      </c>
      <c r="B23" s="29">
        <v>2</v>
      </c>
      <c r="C23" s="29">
        <v>2</v>
      </c>
      <c r="D23" s="29">
        <v>1</v>
      </c>
      <c r="E23" s="80">
        <v>50</v>
      </c>
      <c r="F23" s="29">
        <v>2</v>
      </c>
      <c r="G23" s="80">
        <v>100</v>
      </c>
    </row>
    <row r="24" spans="1:7" ht="24" customHeight="1" thickBot="1">
      <c r="A24" s="6" t="s">
        <v>26</v>
      </c>
      <c r="B24" s="10">
        <f>SUM(B20:B23)</f>
        <v>15845</v>
      </c>
      <c r="C24" s="10">
        <f>SUM(C20:C23)</f>
        <v>13384</v>
      </c>
      <c r="D24" s="10">
        <f>SUM(D20:D23)</f>
        <v>7206</v>
      </c>
      <c r="E24" s="79">
        <f>D24/C24*100</f>
        <v>53.840406455469214</v>
      </c>
      <c r="F24" s="30">
        <f>SUM(F20:F23)</f>
        <v>12112</v>
      </c>
      <c r="G24" s="79">
        <f>F24/C24*100</f>
        <v>90.496114763897197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30" sqref="E30"/>
    </sheetView>
  </sheetViews>
  <sheetFormatPr defaultRowHeight="15"/>
  <cols>
    <col min="1" max="1" width="20.7109375" customWidth="1"/>
    <col min="2" max="2" width="12.42578125" customWidth="1"/>
    <col min="3" max="3" width="11.28515625" customWidth="1"/>
    <col min="4" max="4" width="11.42578125" customWidth="1"/>
    <col min="5" max="5" width="16.28515625" customWidth="1"/>
    <col min="6" max="6" width="6.42578125" customWidth="1"/>
    <col min="7" max="7" width="7" customWidth="1"/>
    <col min="8" max="8" width="6.7109375" customWidth="1"/>
    <col min="10" max="10" width="11.7109375" customWidth="1"/>
    <col min="11" max="11" width="13.140625" customWidth="1"/>
  </cols>
  <sheetData>
    <row r="1" spans="1:13" ht="36" customHeight="1" thickBot="1">
      <c r="A1" s="339" t="s">
        <v>321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3" ht="109.5" customHeight="1" thickBot="1">
      <c r="A2" s="60" t="s">
        <v>118</v>
      </c>
      <c r="B2" s="60" t="s">
        <v>117</v>
      </c>
      <c r="C2" s="60" t="s">
        <v>116</v>
      </c>
      <c r="D2" s="60" t="s">
        <v>115</v>
      </c>
      <c r="E2" s="78" t="s">
        <v>114</v>
      </c>
      <c r="F2" s="36" t="s">
        <v>113</v>
      </c>
      <c r="G2" s="36" t="s">
        <v>112</v>
      </c>
      <c r="H2" s="36" t="s">
        <v>111</v>
      </c>
      <c r="I2" s="35" t="s">
        <v>110</v>
      </c>
      <c r="J2" s="60" t="s">
        <v>109</v>
      </c>
      <c r="K2" s="78" t="s">
        <v>108</v>
      </c>
    </row>
    <row r="3" spans="1:13" ht="15.75" customHeight="1" thickTop="1" thickBot="1">
      <c r="A3" s="77">
        <v>1</v>
      </c>
      <c r="B3" s="77">
        <v>2</v>
      </c>
      <c r="C3" s="77">
        <v>3</v>
      </c>
      <c r="D3" s="77">
        <v>4</v>
      </c>
      <c r="E3" s="77">
        <v>5</v>
      </c>
      <c r="F3" s="33">
        <v>6</v>
      </c>
      <c r="G3" s="33">
        <v>7</v>
      </c>
      <c r="H3" s="33">
        <v>8</v>
      </c>
      <c r="I3" s="33">
        <v>9</v>
      </c>
      <c r="J3" s="77">
        <v>10</v>
      </c>
      <c r="K3" s="77">
        <v>11</v>
      </c>
    </row>
    <row r="4" spans="1:13" ht="15.75" thickTop="1">
      <c r="A4" s="32" t="s">
        <v>90</v>
      </c>
      <c r="B4" s="29">
        <v>237</v>
      </c>
      <c r="C4" s="29">
        <v>220</v>
      </c>
      <c r="D4" s="29">
        <v>80</v>
      </c>
      <c r="E4" s="80">
        <v>36.36</v>
      </c>
      <c r="F4" s="29">
        <v>259</v>
      </c>
      <c r="G4" s="29">
        <v>25</v>
      </c>
      <c r="H4" s="29">
        <v>104</v>
      </c>
      <c r="I4" s="80">
        <v>1.76</v>
      </c>
      <c r="J4" s="29">
        <v>201</v>
      </c>
      <c r="K4" s="80">
        <v>91.36</v>
      </c>
    </row>
    <row r="5" spans="1:13">
      <c r="A5" s="32" t="s">
        <v>91</v>
      </c>
      <c r="B5" s="29">
        <v>1361</v>
      </c>
      <c r="C5" s="29">
        <v>1048</v>
      </c>
      <c r="D5" s="29">
        <v>800</v>
      </c>
      <c r="E5" s="80">
        <v>76.34</v>
      </c>
      <c r="F5" s="29">
        <v>1270</v>
      </c>
      <c r="G5" s="29">
        <v>185</v>
      </c>
      <c r="H5" s="29">
        <v>1514</v>
      </c>
      <c r="I5" s="80">
        <v>2.83</v>
      </c>
      <c r="J5" s="29">
        <v>930</v>
      </c>
      <c r="K5" s="80">
        <v>88.74</v>
      </c>
    </row>
    <row r="6" spans="1:13">
      <c r="A6" s="32" t="s">
        <v>92</v>
      </c>
      <c r="B6" s="29">
        <v>569</v>
      </c>
      <c r="C6" s="29">
        <v>499</v>
      </c>
      <c r="D6" s="29">
        <v>249</v>
      </c>
      <c r="E6" s="80">
        <v>49.9</v>
      </c>
      <c r="F6" s="29">
        <v>97</v>
      </c>
      <c r="G6" s="29">
        <v>10</v>
      </c>
      <c r="H6" s="29">
        <v>136</v>
      </c>
      <c r="I6" s="80">
        <v>0.49</v>
      </c>
      <c r="J6" s="29">
        <v>365</v>
      </c>
      <c r="K6" s="80">
        <v>73.150000000000006</v>
      </c>
    </row>
    <row r="7" spans="1:13">
      <c r="A7" s="32" t="s">
        <v>93</v>
      </c>
      <c r="B7" s="29">
        <v>860</v>
      </c>
      <c r="C7" s="29">
        <v>621</v>
      </c>
      <c r="D7" s="29">
        <v>174</v>
      </c>
      <c r="E7" s="80">
        <v>28.02</v>
      </c>
      <c r="F7" s="29">
        <v>611</v>
      </c>
      <c r="G7" s="29">
        <v>17</v>
      </c>
      <c r="H7" s="29">
        <v>600</v>
      </c>
      <c r="I7" s="80">
        <v>1.98</v>
      </c>
      <c r="J7" s="29">
        <v>621</v>
      </c>
      <c r="K7" s="80">
        <v>100</v>
      </c>
    </row>
    <row r="8" spans="1:13">
      <c r="A8" s="32" t="s">
        <v>94</v>
      </c>
      <c r="B8" s="29">
        <v>1027</v>
      </c>
      <c r="C8" s="29">
        <v>958</v>
      </c>
      <c r="D8" s="29">
        <v>536</v>
      </c>
      <c r="E8" s="80">
        <v>55.95</v>
      </c>
      <c r="F8" s="29">
        <v>564</v>
      </c>
      <c r="G8" s="29">
        <v>63</v>
      </c>
      <c r="H8" s="29">
        <v>698</v>
      </c>
      <c r="I8" s="80">
        <v>1.38</v>
      </c>
      <c r="J8" s="29">
        <v>913</v>
      </c>
      <c r="K8" s="80">
        <v>95.3</v>
      </c>
    </row>
    <row r="9" spans="1:13">
      <c r="A9" s="32" t="s">
        <v>95</v>
      </c>
      <c r="B9" s="29">
        <v>1850</v>
      </c>
      <c r="C9" s="29">
        <v>1748</v>
      </c>
      <c r="D9" s="29">
        <v>848</v>
      </c>
      <c r="E9" s="80">
        <v>48.51</v>
      </c>
      <c r="F9" s="29">
        <v>1759</v>
      </c>
      <c r="G9" s="29">
        <v>833</v>
      </c>
      <c r="H9" s="29">
        <v>654</v>
      </c>
      <c r="I9" s="80">
        <v>1.86</v>
      </c>
      <c r="J9" s="29">
        <v>1748</v>
      </c>
      <c r="K9" s="80">
        <v>100</v>
      </c>
      <c r="L9" s="29"/>
      <c r="M9" s="80"/>
    </row>
    <row r="10" spans="1:13">
      <c r="A10" s="32" t="s">
        <v>96</v>
      </c>
      <c r="B10" s="29">
        <v>588</v>
      </c>
      <c r="C10" s="29">
        <v>288</v>
      </c>
      <c r="D10" s="29">
        <v>110</v>
      </c>
      <c r="E10" s="80">
        <v>38.19</v>
      </c>
      <c r="F10" s="29">
        <v>503</v>
      </c>
      <c r="G10" s="29">
        <v>185</v>
      </c>
      <c r="H10" s="29">
        <v>152</v>
      </c>
      <c r="I10" s="80">
        <v>2.92</v>
      </c>
      <c r="J10" s="29">
        <v>288</v>
      </c>
      <c r="K10" s="80">
        <v>100</v>
      </c>
    </row>
    <row r="11" spans="1:13">
      <c r="A11" s="32" t="s">
        <v>97</v>
      </c>
      <c r="B11" s="29">
        <v>523</v>
      </c>
      <c r="C11" s="29">
        <v>346</v>
      </c>
      <c r="D11" s="29">
        <v>72</v>
      </c>
      <c r="E11" s="80">
        <v>20.81</v>
      </c>
      <c r="F11" s="29">
        <v>492</v>
      </c>
      <c r="G11" s="29">
        <v>8</v>
      </c>
      <c r="H11" s="29">
        <v>369</v>
      </c>
      <c r="I11" s="80">
        <v>2.5099999999999998</v>
      </c>
      <c r="J11" s="29">
        <v>251</v>
      </c>
      <c r="K11" s="80">
        <v>72.540000000000006</v>
      </c>
    </row>
    <row r="12" spans="1:13">
      <c r="A12" s="32" t="s">
        <v>98</v>
      </c>
      <c r="B12" s="29">
        <v>1557</v>
      </c>
      <c r="C12" s="29">
        <v>1529</v>
      </c>
      <c r="D12" s="29">
        <v>993</v>
      </c>
      <c r="E12" s="80">
        <v>64.94</v>
      </c>
      <c r="F12" s="29">
        <v>486</v>
      </c>
      <c r="G12" s="29">
        <v>46</v>
      </c>
      <c r="H12" s="29">
        <v>799</v>
      </c>
      <c r="I12" s="80">
        <v>0.87</v>
      </c>
      <c r="J12" s="29">
        <v>1084</v>
      </c>
      <c r="K12" s="80">
        <v>70.900000000000006</v>
      </c>
    </row>
    <row r="13" spans="1:13">
      <c r="A13" s="32" t="s">
        <v>99</v>
      </c>
      <c r="B13" s="29">
        <v>658</v>
      </c>
      <c r="C13" s="29">
        <v>479</v>
      </c>
      <c r="D13" s="29">
        <v>104</v>
      </c>
      <c r="E13" s="80">
        <v>21.71</v>
      </c>
      <c r="F13" s="29">
        <v>578</v>
      </c>
      <c r="G13" s="29">
        <v>59</v>
      </c>
      <c r="H13" s="29">
        <v>700</v>
      </c>
      <c r="I13" s="80">
        <v>2.79</v>
      </c>
      <c r="J13" s="29">
        <v>474</v>
      </c>
      <c r="K13" s="80">
        <v>98.96</v>
      </c>
    </row>
    <row r="14" spans="1:13">
      <c r="A14" s="32" t="s">
        <v>100</v>
      </c>
      <c r="B14" s="29">
        <v>1557</v>
      </c>
      <c r="C14" s="29">
        <v>990</v>
      </c>
      <c r="D14" s="29">
        <v>850</v>
      </c>
      <c r="E14" s="80">
        <v>85.86</v>
      </c>
      <c r="F14" s="29">
        <v>1051</v>
      </c>
      <c r="G14" s="29">
        <v>260</v>
      </c>
      <c r="H14" s="29">
        <v>653</v>
      </c>
      <c r="I14" s="80">
        <v>1.98</v>
      </c>
      <c r="J14" s="29">
        <v>990</v>
      </c>
      <c r="K14" s="80">
        <v>100</v>
      </c>
    </row>
    <row r="15" spans="1:13">
      <c r="A15" s="32" t="s">
        <v>101</v>
      </c>
      <c r="B15" s="29">
        <v>1003</v>
      </c>
      <c r="C15" s="29">
        <v>749</v>
      </c>
      <c r="D15" s="29">
        <v>395</v>
      </c>
      <c r="E15" s="80">
        <v>52.74</v>
      </c>
      <c r="F15" s="29">
        <v>584</v>
      </c>
      <c r="G15" s="29">
        <v>59</v>
      </c>
      <c r="H15" s="29">
        <v>607</v>
      </c>
      <c r="I15" s="80">
        <v>1.67</v>
      </c>
      <c r="J15" s="29">
        <v>673</v>
      </c>
      <c r="K15" s="80">
        <v>89.85</v>
      </c>
    </row>
    <row r="16" spans="1:13">
      <c r="A16" s="32" t="s">
        <v>102</v>
      </c>
      <c r="B16" s="29">
        <v>265</v>
      </c>
      <c r="C16" s="29">
        <v>234</v>
      </c>
      <c r="D16" s="29">
        <v>93</v>
      </c>
      <c r="E16" s="80">
        <v>39.74</v>
      </c>
      <c r="F16" s="29">
        <v>133</v>
      </c>
      <c r="G16" s="29">
        <v>12</v>
      </c>
      <c r="H16" s="29">
        <v>95</v>
      </c>
      <c r="I16" s="80">
        <v>1.03</v>
      </c>
      <c r="J16" s="29">
        <v>184</v>
      </c>
      <c r="K16" s="80">
        <v>78.63</v>
      </c>
    </row>
    <row r="17" spans="1:11">
      <c r="A17" s="32" t="s">
        <v>103</v>
      </c>
      <c r="B17" s="29">
        <v>190</v>
      </c>
      <c r="C17" s="29">
        <v>122</v>
      </c>
      <c r="D17" s="29">
        <v>36</v>
      </c>
      <c r="E17" s="80">
        <v>29.51</v>
      </c>
      <c r="F17" s="29">
        <v>154</v>
      </c>
      <c r="G17" s="29">
        <v>8</v>
      </c>
      <c r="H17" s="29">
        <v>43</v>
      </c>
      <c r="I17" s="80">
        <v>1.68</v>
      </c>
      <c r="J17" s="29">
        <v>122</v>
      </c>
      <c r="K17" s="80">
        <v>100</v>
      </c>
    </row>
    <row r="18" spans="1:11">
      <c r="A18" s="32" t="s">
        <v>104</v>
      </c>
      <c r="B18" s="29">
        <v>306</v>
      </c>
      <c r="C18" s="29">
        <v>250</v>
      </c>
      <c r="D18" s="29">
        <v>9</v>
      </c>
      <c r="E18" s="80">
        <v>3.6</v>
      </c>
      <c r="F18" s="29">
        <v>53</v>
      </c>
      <c r="G18" s="29">
        <v>30</v>
      </c>
      <c r="H18" s="29">
        <v>71</v>
      </c>
      <c r="I18" s="80">
        <v>0.62</v>
      </c>
      <c r="J18" s="29">
        <v>242</v>
      </c>
      <c r="K18" s="80">
        <v>96.8</v>
      </c>
    </row>
    <row r="19" spans="1:11" ht="15.75" thickBot="1">
      <c r="A19" s="32" t="s">
        <v>105</v>
      </c>
      <c r="B19" s="29">
        <v>1682</v>
      </c>
      <c r="C19" s="29">
        <v>845</v>
      </c>
      <c r="D19" s="29">
        <v>276</v>
      </c>
      <c r="E19" s="80">
        <v>32.659999999999997</v>
      </c>
      <c r="F19" s="29">
        <v>872</v>
      </c>
      <c r="G19" s="29">
        <v>140</v>
      </c>
      <c r="H19" s="29">
        <v>776</v>
      </c>
      <c r="I19" s="80">
        <v>2.12</v>
      </c>
      <c r="J19" s="29">
        <v>645</v>
      </c>
      <c r="K19" s="80">
        <v>76.33</v>
      </c>
    </row>
    <row r="20" spans="1:11" ht="18" customHeight="1" thickBot="1">
      <c r="A20" s="31" t="s">
        <v>106</v>
      </c>
      <c r="B20" s="10">
        <f>SUM(B4:B19)</f>
        <v>14233</v>
      </c>
      <c r="C20" s="10">
        <f>SUM(C4:C19)</f>
        <v>10926</v>
      </c>
      <c r="D20" s="10">
        <f>SUM(D4:D19)</f>
        <v>5625</v>
      </c>
      <c r="E20" s="79">
        <f>D20/C20*100</f>
        <v>51.482701812191102</v>
      </c>
      <c r="F20" s="10">
        <f>SUM(F4:F19)</f>
        <v>9466</v>
      </c>
      <c r="G20" s="10">
        <f>SUM(G4:G19)</f>
        <v>1940</v>
      </c>
      <c r="H20" s="10">
        <f>SUM(H4:H19)</f>
        <v>7971</v>
      </c>
      <c r="I20" s="79">
        <f>SUM(I4:I19)/16</f>
        <v>1.7806250000000001</v>
      </c>
      <c r="J20" s="10">
        <f>SUM(J4:J19)</f>
        <v>9731</v>
      </c>
      <c r="K20" s="79">
        <f>J20/C20*100</f>
        <v>89.062786015010062</v>
      </c>
    </row>
    <row r="21" spans="1:11" ht="24" customHeight="1">
      <c r="A21" s="32" t="s">
        <v>320</v>
      </c>
      <c r="B21" s="29">
        <v>64</v>
      </c>
      <c r="C21" s="82">
        <v>47</v>
      </c>
      <c r="D21" s="82">
        <v>13</v>
      </c>
      <c r="E21" s="80">
        <v>27.66</v>
      </c>
      <c r="F21" s="82">
        <v>119</v>
      </c>
      <c r="G21" s="82">
        <v>17</v>
      </c>
      <c r="H21" s="82">
        <v>51</v>
      </c>
      <c r="I21" s="80">
        <v>3.98</v>
      </c>
      <c r="J21" s="82">
        <v>21</v>
      </c>
      <c r="K21" s="80">
        <v>44.68</v>
      </c>
    </row>
    <row r="22" spans="1:11">
      <c r="A22" s="32" t="s">
        <v>24</v>
      </c>
      <c r="B22" s="29">
        <v>291</v>
      </c>
      <c r="C22" s="29">
        <v>77</v>
      </c>
      <c r="D22" s="29">
        <v>15</v>
      </c>
      <c r="E22" s="29">
        <v>19.48</v>
      </c>
      <c r="F22" s="29">
        <v>234</v>
      </c>
      <c r="G22" s="29">
        <v>37</v>
      </c>
      <c r="H22" s="29">
        <v>92</v>
      </c>
      <c r="I22" s="80">
        <v>4.71</v>
      </c>
      <c r="J22" s="29">
        <v>1</v>
      </c>
      <c r="K22" s="80">
        <v>1.3</v>
      </c>
    </row>
    <row r="23" spans="1:11" ht="15.75" thickBot="1">
      <c r="A23" s="32" t="s">
        <v>107</v>
      </c>
      <c r="B23" s="29">
        <v>4</v>
      </c>
      <c r="C23" s="29">
        <v>4</v>
      </c>
      <c r="D23" s="29">
        <v>2</v>
      </c>
      <c r="E23" s="29">
        <v>50</v>
      </c>
      <c r="F23" s="29">
        <v>4</v>
      </c>
      <c r="G23" s="29">
        <v>0</v>
      </c>
      <c r="H23" s="29">
        <v>4</v>
      </c>
      <c r="I23" s="80">
        <v>2</v>
      </c>
      <c r="J23" s="29">
        <v>4</v>
      </c>
      <c r="K23" s="80">
        <v>100</v>
      </c>
    </row>
    <row r="24" spans="1:11" ht="14.25" customHeight="1" thickBot="1">
      <c r="A24" s="31" t="s">
        <v>26</v>
      </c>
      <c r="B24" s="10">
        <f>SUM(B20:B23)</f>
        <v>14592</v>
      </c>
      <c r="C24" s="10">
        <f>SUM(C20:C23)</f>
        <v>11054</v>
      </c>
      <c r="D24" s="10">
        <f>SUM(D20:D23)</f>
        <v>5655</v>
      </c>
      <c r="E24" s="79">
        <f>D24/C24*100</f>
        <v>51.157951872625297</v>
      </c>
      <c r="F24" s="10">
        <f>SUM(F20:F23)</f>
        <v>9823</v>
      </c>
      <c r="G24" s="10">
        <f>SUM(G20:G23)</f>
        <v>1994</v>
      </c>
      <c r="H24" s="10">
        <f>SUM(H20:H23)</f>
        <v>8118</v>
      </c>
      <c r="I24" s="79">
        <f>((SUM(I4:I19)+I21+I22+I23)/19)</f>
        <v>2.0621052631578949</v>
      </c>
      <c r="J24" s="10">
        <f>SUM(J20:J23)</f>
        <v>9757</v>
      </c>
      <c r="K24" s="79">
        <f>J24/C24*100</f>
        <v>88.266690790664015</v>
      </c>
    </row>
    <row r="30" spans="1:11">
      <c r="K30" s="318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I17" sqref="I17"/>
    </sheetView>
  </sheetViews>
  <sheetFormatPr defaultRowHeight="15"/>
  <cols>
    <col min="1" max="1" width="23.42578125" customWidth="1"/>
    <col min="2" max="2" width="15.28515625" customWidth="1"/>
    <col min="3" max="4" width="18.28515625" customWidth="1"/>
    <col min="5" max="5" width="17.42578125" customWidth="1"/>
    <col min="6" max="6" width="33.42578125" customWidth="1"/>
  </cols>
  <sheetData>
    <row r="1" spans="1:11" ht="30.75" customHeight="1" thickBot="1">
      <c r="A1" s="339" t="s">
        <v>322</v>
      </c>
      <c r="B1" s="340"/>
      <c r="C1" s="340"/>
      <c r="D1" s="340"/>
      <c r="E1" s="340"/>
      <c r="F1" s="340"/>
    </row>
    <row r="2" spans="1:11" ht="111.75" customHeight="1" thickBot="1">
      <c r="A2" s="60" t="s">
        <v>124</v>
      </c>
      <c r="B2" s="60" t="s">
        <v>123</v>
      </c>
      <c r="C2" s="60" t="s">
        <v>122</v>
      </c>
      <c r="D2" s="60" t="s">
        <v>121</v>
      </c>
      <c r="E2" s="60" t="s">
        <v>120</v>
      </c>
      <c r="F2" s="78" t="s">
        <v>119</v>
      </c>
    </row>
    <row r="3" spans="1:11" ht="15.75" customHeight="1" thickTop="1" thickBot="1">
      <c r="A3" s="77">
        <v>1</v>
      </c>
      <c r="B3" s="77">
        <v>2</v>
      </c>
      <c r="C3" s="77">
        <v>3</v>
      </c>
      <c r="D3" s="77">
        <v>4</v>
      </c>
      <c r="E3" s="77">
        <v>5</v>
      </c>
      <c r="F3" s="77">
        <v>6</v>
      </c>
    </row>
    <row r="4" spans="1:11" ht="15.75" thickTop="1">
      <c r="A4" s="4" t="s">
        <v>90</v>
      </c>
      <c r="B4" s="29">
        <v>215</v>
      </c>
      <c r="C4" s="29">
        <v>153</v>
      </c>
      <c r="D4" s="29">
        <v>91</v>
      </c>
      <c r="E4" s="29">
        <v>39</v>
      </c>
      <c r="F4" s="80">
        <v>42.86</v>
      </c>
    </row>
    <row r="5" spans="1:11">
      <c r="A5" s="4" t="s">
        <v>91</v>
      </c>
      <c r="B5" s="29">
        <v>1349</v>
      </c>
      <c r="C5" s="29">
        <v>1130</v>
      </c>
      <c r="D5" s="29">
        <v>466</v>
      </c>
      <c r="E5" s="29">
        <v>252</v>
      </c>
      <c r="F5" s="80">
        <v>54.08</v>
      </c>
    </row>
    <row r="6" spans="1:11">
      <c r="A6" s="4" t="s">
        <v>92</v>
      </c>
      <c r="B6" s="29">
        <v>489</v>
      </c>
      <c r="C6" s="29">
        <v>346</v>
      </c>
      <c r="D6" s="29">
        <v>207</v>
      </c>
      <c r="E6" s="29">
        <v>159</v>
      </c>
      <c r="F6" s="80">
        <v>76.81</v>
      </c>
      <c r="G6" s="29"/>
      <c r="H6" s="29"/>
      <c r="I6" s="29"/>
      <c r="J6" s="29"/>
      <c r="K6" s="29"/>
    </row>
    <row r="7" spans="1:11">
      <c r="A7" s="4" t="s">
        <v>93</v>
      </c>
      <c r="B7" s="29">
        <v>762</v>
      </c>
      <c r="C7" s="29">
        <v>567</v>
      </c>
      <c r="D7" s="29">
        <v>255</v>
      </c>
      <c r="E7" s="29">
        <v>135</v>
      </c>
      <c r="F7" s="80">
        <v>52.94</v>
      </c>
    </row>
    <row r="8" spans="1:11">
      <c r="A8" s="4" t="s">
        <v>94</v>
      </c>
      <c r="B8" s="29">
        <v>936</v>
      </c>
      <c r="C8" s="29">
        <v>898</v>
      </c>
      <c r="D8" s="29">
        <v>305</v>
      </c>
      <c r="E8" s="29">
        <v>270</v>
      </c>
      <c r="F8" s="80">
        <v>88.52</v>
      </c>
    </row>
    <row r="9" spans="1:11">
      <c r="A9" s="4" t="s">
        <v>95</v>
      </c>
      <c r="B9" s="29">
        <v>1722</v>
      </c>
      <c r="C9" s="29">
        <v>1389</v>
      </c>
      <c r="D9" s="29">
        <v>667</v>
      </c>
      <c r="E9" s="29">
        <v>498</v>
      </c>
      <c r="F9" s="80">
        <v>74.66</v>
      </c>
    </row>
    <row r="10" spans="1:11">
      <c r="A10" s="4" t="s">
        <v>96</v>
      </c>
      <c r="B10" s="29">
        <v>615</v>
      </c>
      <c r="C10" s="29">
        <v>458</v>
      </c>
      <c r="D10" s="29">
        <v>122</v>
      </c>
      <c r="E10" s="29">
        <v>44</v>
      </c>
      <c r="F10" s="80">
        <v>36.07</v>
      </c>
    </row>
    <row r="11" spans="1:11">
      <c r="A11" s="4" t="s">
        <v>97</v>
      </c>
      <c r="B11" s="29">
        <v>536</v>
      </c>
      <c r="C11" s="29">
        <v>343</v>
      </c>
      <c r="D11" s="29">
        <v>127</v>
      </c>
      <c r="E11" s="29">
        <v>46</v>
      </c>
      <c r="F11" s="80">
        <v>36.22</v>
      </c>
    </row>
    <row r="12" spans="1:11">
      <c r="A12" s="4" t="s">
        <v>98</v>
      </c>
      <c r="B12" s="29">
        <v>1716</v>
      </c>
      <c r="C12" s="29">
        <v>1347</v>
      </c>
      <c r="D12" s="29">
        <v>781</v>
      </c>
      <c r="E12" s="29">
        <v>372</v>
      </c>
      <c r="F12" s="80">
        <v>47.63</v>
      </c>
    </row>
    <row r="13" spans="1:11">
      <c r="A13" s="4" t="s">
        <v>99</v>
      </c>
      <c r="B13" s="29">
        <v>658</v>
      </c>
      <c r="C13" s="29">
        <v>468</v>
      </c>
      <c r="D13" s="29">
        <v>237</v>
      </c>
      <c r="E13" s="29">
        <v>231</v>
      </c>
      <c r="F13" s="80">
        <v>97.47</v>
      </c>
    </row>
    <row r="14" spans="1:11">
      <c r="A14" s="4" t="s">
        <v>100</v>
      </c>
      <c r="B14" s="29">
        <v>1367</v>
      </c>
      <c r="C14" s="29">
        <v>964</v>
      </c>
      <c r="D14" s="29">
        <v>196</v>
      </c>
      <c r="E14" s="29">
        <v>75</v>
      </c>
      <c r="F14" s="80">
        <v>38.270000000000003</v>
      </c>
    </row>
    <row r="15" spans="1:11">
      <c r="A15" s="4" t="s">
        <v>101</v>
      </c>
      <c r="B15" s="29">
        <v>1070</v>
      </c>
      <c r="C15" s="29">
        <v>932</v>
      </c>
      <c r="D15" s="29">
        <v>297</v>
      </c>
      <c r="E15" s="29">
        <v>169</v>
      </c>
      <c r="F15" s="80">
        <v>56.9</v>
      </c>
    </row>
    <row r="16" spans="1:11">
      <c r="A16" s="4" t="s">
        <v>102</v>
      </c>
      <c r="B16" s="29">
        <v>286</v>
      </c>
      <c r="C16" s="29">
        <v>234</v>
      </c>
      <c r="D16" s="29">
        <v>95</v>
      </c>
      <c r="E16" s="29">
        <v>22</v>
      </c>
      <c r="F16" s="80">
        <v>23.16</v>
      </c>
    </row>
    <row r="17" spans="1:6">
      <c r="A17" s="4" t="s">
        <v>103</v>
      </c>
      <c r="B17" s="29">
        <v>154</v>
      </c>
      <c r="C17" s="29">
        <v>101</v>
      </c>
      <c r="D17" s="29">
        <v>56</v>
      </c>
      <c r="E17" s="29">
        <v>36</v>
      </c>
      <c r="F17" s="80">
        <v>64.290000000000006</v>
      </c>
    </row>
    <row r="18" spans="1:6">
      <c r="A18" s="4" t="s">
        <v>104</v>
      </c>
      <c r="B18" s="29">
        <v>308</v>
      </c>
      <c r="C18" s="29">
        <v>245</v>
      </c>
      <c r="D18" s="29">
        <v>245</v>
      </c>
      <c r="E18" s="29">
        <v>184</v>
      </c>
      <c r="F18" s="80">
        <v>75.099999999999994</v>
      </c>
    </row>
    <row r="19" spans="1:6" ht="15.75" thickBot="1">
      <c r="A19" s="4" t="s">
        <v>105</v>
      </c>
      <c r="B19" s="29">
        <v>1798</v>
      </c>
      <c r="C19" s="29">
        <v>905</v>
      </c>
      <c r="D19" s="29">
        <v>44</v>
      </c>
      <c r="E19" s="29">
        <v>6</v>
      </c>
      <c r="F19" s="80">
        <v>13.64</v>
      </c>
    </row>
    <row r="20" spans="1:6" ht="18" customHeight="1" thickBot="1">
      <c r="A20" s="6" t="s">
        <v>106</v>
      </c>
      <c r="B20" s="10">
        <f>SUM(B4:B19)</f>
        <v>13981</v>
      </c>
      <c r="C20" s="10">
        <f>SUM(C4:C19)</f>
        <v>10480</v>
      </c>
      <c r="D20" s="10">
        <f>SUM(D4:D19)</f>
        <v>4191</v>
      </c>
      <c r="E20" s="10">
        <f>SUM(E4:E19)</f>
        <v>2538</v>
      </c>
      <c r="F20" s="37">
        <f>E20/D20*100</f>
        <v>60.558339298496776</v>
      </c>
    </row>
    <row r="21" spans="1:6">
      <c r="A21" s="4" t="s">
        <v>24</v>
      </c>
      <c r="B21" s="29">
        <v>336</v>
      </c>
      <c r="C21" s="29">
        <v>0</v>
      </c>
      <c r="D21" s="29">
        <v>61</v>
      </c>
      <c r="E21" s="29">
        <v>41</v>
      </c>
      <c r="F21" s="80">
        <f>E21/D21*100</f>
        <v>67.213114754098356</v>
      </c>
    </row>
    <row r="22" spans="1:6" ht="25.5">
      <c r="A22" s="4" t="s">
        <v>320</v>
      </c>
      <c r="B22" s="29">
        <v>42</v>
      </c>
      <c r="C22" s="29">
        <v>32</v>
      </c>
      <c r="D22" s="29">
        <v>14</v>
      </c>
      <c r="E22" s="29">
        <v>10</v>
      </c>
      <c r="F22" s="80">
        <v>71.430000000000007</v>
      </c>
    </row>
    <row r="23" spans="1:6" ht="15.75" thickBot="1">
      <c r="A23" s="4" t="s">
        <v>107</v>
      </c>
      <c r="B23" s="29">
        <v>2</v>
      </c>
      <c r="C23" s="29">
        <v>2</v>
      </c>
      <c r="D23" s="29">
        <v>1</v>
      </c>
      <c r="E23" s="29">
        <v>1</v>
      </c>
      <c r="F23" s="80">
        <f>E23/D23*100</f>
        <v>100</v>
      </c>
    </row>
    <row r="24" spans="1:6" ht="18" customHeight="1" thickBot="1">
      <c r="A24" s="6" t="s">
        <v>26</v>
      </c>
      <c r="B24" s="10">
        <f>SUM(B20:B23)</f>
        <v>14361</v>
      </c>
      <c r="C24" s="10">
        <f>SUM(C20:C23)</f>
        <v>10514</v>
      </c>
      <c r="D24" s="10">
        <f>SUM(D20:D23)</f>
        <v>4267</v>
      </c>
      <c r="E24" s="10">
        <f>SUM(E20:E23)</f>
        <v>2590</v>
      </c>
      <c r="F24" s="37">
        <f>E24/D24*100</f>
        <v>60.698382938832907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A21" sqref="A21"/>
    </sheetView>
  </sheetViews>
  <sheetFormatPr defaultRowHeight="15"/>
  <cols>
    <col min="1" max="1" width="24.7109375" customWidth="1"/>
    <col min="2" max="2" width="18.5703125" customWidth="1"/>
    <col min="3" max="3" width="21.85546875" customWidth="1"/>
    <col min="4" max="4" width="19.85546875" customWidth="1"/>
    <col min="5" max="5" width="18.28515625" customWidth="1"/>
    <col min="6" max="6" width="31" customWidth="1"/>
  </cols>
  <sheetData>
    <row r="1" spans="1:6" ht="35.25" customHeight="1" thickBot="1">
      <c r="A1" s="339" t="s">
        <v>323</v>
      </c>
      <c r="B1" s="340"/>
      <c r="C1" s="340"/>
      <c r="D1" s="340"/>
      <c r="E1" s="340"/>
      <c r="F1" s="340"/>
    </row>
    <row r="2" spans="1:6" ht="92.25" customHeight="1" thickBot="1">
      <c r="A2" s="60" t="s">
        <v>118</v>
      </c>
      <c r="B2" s="60" t="s">
        <v>129</v>
      </c>
      <c r="C2" s="60" t="s">
        <v>128</v>
      </c>
      <c r="D2" s="60" t="s">
        <v>127</v>
      </c>
      <c r="E2" s="60" t="s">
        <v>126</v>
      </c>
      <c r="F2" s="78" t="s">
        <v>125</v>
      </c>
    </row>
    <row r="3" spans="1:6" ht="15.75" customHeight="1" thickTop="1" thickBot="1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</row>
    <row r="4" spans="1:6" ht="15.75" thickTop="1">
      <c r="A4" s="4" t="s">
        <v>90</v>
      </c>
      <c r="B4" s="29">
        <v>281</v>
      </c>
      <c r="C4" s="29">
        <v>191</v>
      </c>
      <c r="D4" s="29">
        <v>112</v>
      </c>
      <c r="E4" s="29">
        <v>98</v>
      </c>
      <c r="F4" s="80">
        <v>87.5</v>
      </c>
    </row>
    <row r="5" spans="1:6">
      <c r="A5" s="4" t="s">
        <v>91</v>
      </c>
      <c r="B5" s="29">
        <v>1563</v>
      </c>
      <c r="C5" s="29">
        <v>923</v>
      </c>
      <c r="D5" s="29">
        <v>417</v>
      </c>
      <c r="E5" s="29">
        <v>417</v>
      </c>
      <c r="F5" s="80">
        <v>100</v>
      </c>
    </row>
    <row r="6" spans="1:6">
      <c r="A6" s="4" t="s">
        <v>92</v>
      </c>
      <c r="B6" s="29">
        <v>1216</v>
      </c>
      <c r="C6" s="29">
        <v>1063</v>
      </c>
      <c r="D6" s="29">
        <v>670</v>
      </c>
      <c r="E6" s="29">
        <v>552</v>
      </c>
      <c r="F6" s="80">
        <v>82.39</v>
      </c>
    </row>
    <row r="7" spans="1:6">
      <c r="A7" s="4" t="s">
        <v>93</v>
      </c>
      <c r="B7" s="29">
        <v>906</v>
      </c>
      <c r="C7" s="29">
        <v>346</v>
      </c>
      <c r="D7" s="29">
        <v>79</v>
      </c>
      <c r="E7" s="29">
        <v>0</v>
      </c>
      <c r="F7" s="80">
        <v>0</v>
      </c>
    </row>
    <row r="8" spans="1:6">
      <c r="A8" s="4" t="s">
        <v>94</v>
      </c>
      <c r="B8" s="29">
        <v>456</v>
      </c>
      <c r="C8" s="29">
        <v>345</v>
      </c>
      <c r="D8" s="29">
        <v>125</v>
      </c>
      <c r="E8" s="29">
        <v>109</v>
      </c>
      <c r="F8" s="80">
        <v>87.2</v>
      </c>
    </row>
    <row r="9" spans="1:6">
      <c r="A9" s="4" t="s">
        <v>95</v>
      </c>
      <c r="B9" s="29">
        <v>2160</v>
      </c>
      <c r="C9" s="29">
        <v>1961</v>
      </c>
      <c r="D9" s="29">
        <v>231</v>
      </c>
      <c r="E9" s="29">
        <v>125</v>
      </c>
      <c r="F9" s="80">
        <v>54.11</v>
      </c>
    </row>
    <row r="10" spans="1:6">
      <c r="A10" s="4" t="s">
        <v>96</v>
      </c>
      <c r="B10" s="29">
        <v>2324</v>
      </c>
      <c r="C10" s="29">
        <v>1362</v>
      </c>
      <c r="D10" s="29">
        <v>568</v>
      </c>
      <c r="E10" s="29">
        <v>354</v>
      </c>
      <c r="F10" s="80">
        <v>62.32</v>
      </c>
    </row>
    <row r="11" spans="1:6">
      <c r="A11" s="4" t="s">
        <v>97</v>
      </c>
      <c r="B11" s="29">
        <v>603</v>
      </c>
      <c r="C11" s="29">
        <v>228</v>
      </c>
      <c r="D11" s="29">
        <v>102</v>
      </c>
      <c r="E11" s="29">
        <v>36</v>
      </c>
      <c r="F11" s="80">
        <v>35.29</v>
      </c>
    </row>
    <row r="12" spans="1:6">
      <c r="A12" s="4" t="s">
        <v>98</v>
      </c>
      <c r="B12" s="29">
        <v>1942</v>
      </c>
      <c r="C12" s="29">
        <v>426</v>
      </c>
      <c r="D12" s="29">
        <v>224</v>
      </c>
      <c r="E12" s="29">
        <v>110</v>
      </c>
      <c r="F12" s="80">
        <v>49.11</v>
      </c>
    </row>
    <row r="13" spans="1:6">
      <c r="A13" s="4" t="s">
        <v>99</v>
      </c>
      <c r="B13" s="29">
        <v>520</v>
      </c>
      <c r="C13" s="29">
        <v>375</v>
      </c>
      <c r="D13" s="29">
        <v>98</v>
      </c>
      <c r="E13" s="29">
        <v>42</v>
      </c>
      <c r="F13" s="80">
        <v>42.86</v>
      </c>
    </row>
    <row r="14" spans="1:6">
      <c r="A14" s="4" t="s">
        <v>100</v>
      </c>
      <c r="B14" s="29">
        <v>884</v>
      </c>
      <c r="C14" s="29">
        <v>699</v>
      </c>
      <c r="D14" s="29">
        <v>301</v>
      </c>
      <c r="E14" s="29">
        <v>95</v>
      </c>
      <c r="F14" s="80">
        <v>31.56</v>
      </c>
    </row>
    <row r="15" spans="1:6">
      <c r="A15" s="4" t="s">
        <v>101</v>
      </c>
      <c r="B15" s="29">
        <v>662</v>
      </c>
      <c r="C15" s="29">
        <v>619</v>
      </c>
      <c r="D15" s="29">
        <v>403</v>
      </c>
      <c r="E15" s="29">
        <v>202</v>
      </c>
      <c r="F15" s="80">
        <v>50.12</v>
      </c>
    </row>
    <row r="16" spans="1:6">
      <c r="A16" s="4" t="s">
        <v>102</v>
      </c>
      <c r="B16" s="29">
        <v>1631</v>
      </c>
      <c r="C16" s="29">
        <v>1456</v>
      </c>
      <c r="D16" s="29">
        <v>369</v>
      </c>
      <c r="E16" s="29">
        <v>106</v>
      </c>
      <c r="F16" s="80">
        <v>28.31</v>
      </c>
    </row>
    <row r="17" spans="1:6">
      <c r="A17" s="4" t="s">
        <v>103</v>
      </c>
      <c r="B17" s="29">
        <v>211</v>
      </c>
      <c r="C17" s="29">
        <v>157</v>
      </c>
      <c r="D17" s="29">
        <v>49</v>
      </c>
      <c r="E17" s="29">
        <v>44</v>
      </c>
      <c r="F17" s="80">
        <v>89.8</v>
      </c>
    </row>
    <row r="18" spans="1:6">
      <c r="A18" s="4" t="s">
        <v>104</v>
      </c>
      <c r="B18" s="29">
        <v>390</v>
      </c>
      <c r="C18" s="29">
        <v>465</v>
      </c>
      <c r="D18" s="29">
        <v>429</v>
      </c>
      <c r="E18" s="29">
        <v>305</v>
      </c>
      <c r="F18" s="80">
        <v>71.099999999999994</v>
      </c>
    </row>
    <row r="19" spans="1:6" ht="15.75" thickBot="1">
      <c r="A19" s="4" t="s">
        <v>105</v>
      </c>
      <c r="B19" s="29">
        <v>1892</v>
      </c>
      <c r="C19" s="29">
        <v>184</v>
      </c>
      <c r="D19" s="29">
        <v>79</v>
      </c>
      <c r="E19" s="29">
        <v>8</v>
      </c>
      <c r="F19" s="80">
        <v>10.130000000000001</v>
      </c>
    </row>
    <row r="20" spans="1:6" ht="24" customHeight="1" thickBot="1">
      <c r="A20" s="6" t="s">
        <v>106</v>
      </c>
      <c r="B20" s="38">
        <f>SUM(B4:B19)</f>
        <v>17641</v>
      </c>
      <c r="C20" s="38">
        <f>SUM(C4:C19)</f>
        <v>10800</v>
      </c>
      <c r="D20" s="38">
        <f>SUM(D4:D19)</f>
        <v>4256</v>
      </c>
      <c r="E20" s="38">
        <f>SUM(E4:E19)</f>
        <v>2603</v>
      </c>
      <c r="F20" s="37">
        <f>E20/D20*100</f>
        <v>61.160714285714292</v>
      </c>
    </row>
    <row r="21" spans="1:6">
      <c r="A21" s="4" t="s">
        <v>24</v>
      </c>
      <c r="B21" s="29">
        <v>260</v>
      </c>
      <c r="C21" s="29">
        <v>0</v>
      </c>
      <c r="D21" s="29">
        <v>103</v>
      </c>
      <c r="E21" s="29">
        <v>36</v>
      </c>
      <c r="F21" s="80">
        <f>E21/D21*100</f>
        <v>34.95145631067961</v>
      </c>
    </row>
    <row r="22" spans="1:6" ht="15.75" thickBot="1">
      <c r="A22" s="4" t="s">
        <v>107</v>
      </c>
      <c r="B22" s="29">
        <v>3</v>
      </c>
      <c r="C22" s="29">
        <v>3</v>
      </c>
      <c r="D22" s="29">
        <v>1</v>
      </c>
      <c r="E22" s="29">
        <v>1</v>
      </c>
      <c r="F22" s="80">
        <f>E22/D22*100</f>
        <v>100</v>
      </c>
    </row>
    <row r="23" spans="1:6" ht="24" customHeight="1" thickBot="1">
      <c r="A23" s="6" t="s">
        <v>26</v>
      </c>
      <c r="B23" s="38">
        <f>SUM(B20:B22)</f>
        <v>17904</v>
      </c>
      <c r="C23" s="38">
        <f>SUM(C20:C22)</f>
        <v>10803</v>
      </c>
      <c r="D23" s="38">
        <f>SUM(D20:D22)</f>
        <v>4360</v>
      </c>
      <c r="E23" s="38">
        <f>SUM(E20:E22)</f>
        <v>2640</v>
      </c>
      <c r="F23" s="37">
        <f>E23/D23*100</f>
        <v>60.550458715596335</v>
      </c>
    </row>
  </sheetData>
  <mergeCells count="1">
    <mergeCell ref="A1:F1"/>
  </mergeCells>
  <pageMargins left="0.45" right="0.45" top="0.7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A26" sqref="A26"/>
    </sheetView>
  </sheetViews>
  <sheetFormatPr defaultRowHeight="15"/>
  <cols>
    <col min="1" max="1" width="30.140625" customWidth="1"/>
    <col min="2" max="2" width="30.7109375" customWidth="1"/>
    <col min="3" max="3" width="28.5703125" customWidth="1"/>
    <col min="4" max="4" width="31" customWidth="1"/>
  </cols>
  <sheetData>
    <row r="1" spans="1:4" ht="24.75" customHeight="1" thickBot="1">
      <c r="A1" s="339" t="s">
        <v>404</v>
      </c>
      <c r="B1" s="340"/>
      <c r="C1" s="340"/>
      <c r="D1" s="340"/>
    </row>
    <row r="2" spans="1:4" ht="76.5" customHeight="1" thickBot="1">
      <c r="A2" s="60" t="s">
        <v>118</v>
      </c>
      <c r="B2" s="60" t="s">
        <v>132</v>
      </c>
      <c r="C2" s="60" t="s">
        <v>131</v>
      </c>
      <c r="D2" s="78" t="s">
        <v>130</v>
      </c>
    </row>
    <row r="3" spans="1:4" ht="12.75" customHeight="1" thickTop="1" thickBot="1">
      <c r="A3" s="39">
        <v>1</v>
      </c>
      <c r="B3" s="39">
        <v>2</v>
      </c>
      <c r="C3" s="39">
        <v>3</v>
      </c>
      <c r="D3" s="39">
        <v>4</v>
      </c>
    </row>
    <row r="4" spans="1:4" ht="15.75" thickTop="1">
      <c r="A4" s="4" t="s">
        <v>90</v>
      </c>
      <c r="B4" s="29">
        <v>251</v>
      </c>
      <c r="C4" s="29">
        <v>78</v>
      </c>
      <c r="D4" s="80">
        <v>31.08</v>
      </c>
    </row>
    <row r="5" spans="1:4">
      <c r="A5" s="4" t="s">
        <v>91</v>
      </c>
      <c r="B5" s="29">
        <v>1552</v>
      </c>
      <c r="C5" s="29">
        <v>542</v>
      </c>
      <c r="D5" s="80">
        <v>34.92</v>
      </c>
    </row>
    <row r="6" spans="1:4">
      <c r="A6" s="4" t="s">
        <v>92</v>
      </c>
      <c r="B6" s="29">
        <v>649</v>
      </c>
      <c r="C6" s="29">
        <v>163</v>
      </c>
      <c r="D6" s="80">
        <v>25.12</v>
      </c>
    </row>
    <row r="7" spans="1:4">
      <c r="A7" s="4" t="s">
        <v>93</v>
      </c>
      <c r="B7" s="29">
        <v>895</v>
      </c>
      <c r="C7" s="29">
        <v>315</v>
      </c>
      <c r="D7" s="80">
        <v>35.200000000000003</v>
      </c>
    </row>
    <row r="8" spans="1:4">
      <c r="A8" s="4" t="s">
        <v>94</v>
      </c>
      <c r="B8" s="29">
        <v>1440</v>
      </c>
      <c r="C8" s="29">
        <v>174</v>
      </c>
      <c r="D8" s="80">
        <v>12.08</v>
      </c>
    </row>
    <row r="9" spans="1:4">
      <c r="A9" s="4" t="s">
        <v>95</v>
      </c>
      <c r="B9" s="29">
        <v>2168</v>
      </c>
      <c r="C9" s="29">
        <v>440</v>
      </c>
      <c r="D9" s="80">
        <v>20.3</v>
      </c>
    </row>
    <row r="10" spans="1:4">
      <c r="A10" s="4" t="s">
        <v>96</v>
      </c>
      <c r="B10" s="29">
        <v>582</v>
      </c>
      <c r="C10" s="29">
        <v>145</v>
      </c>
      <c r="D10" s="80">
        <v>24.91</v>
      </c>
    </row>
    <row r="11" spans="1:4">
      <c r="A11" s="4" t="s">
        <v>97</v>
      </c>
      <c r="B11" s="29">
        <v>535</v>
      </c>
      <c r="C11" s="29">
        <v>229</v>
      </c>
      <c r="D11" s="80">
        <v>42.8</v>
      </c>
    </row>
    <row r="12" spans="1:4">
      <c r="A12" s="4" t="s">
        <v>98</v>
      </c>
      <c r="B12" s="29">
        <v>1800</v>
      </c>
      <c r="C12" s="29">
        <v>511</v>
      </c>
      <c r="D12" s="80">
        <v>28.39</v>
      </c>
    </row>
    <row r="13" spans="1:4">
      <c r="A13" s="4" t="s">
        <v>99</v>
      </c>
      <c r="B13" s="29">
        <v>666</v>
      </c>
      <c r="C13" s="29">
        <v>260</v>
      </c>
      <c r="D13" s="80">
        <v>39.04</v>
      </c>
    </row>
    <row r="14" spans="1:4">
      <c r="A14" s="4" t="s">
        <v>100</v>
      </c>
      <c r="B14" s="29">
        <v>1799</v>
      </c>
      <c r="C14" s="29">
        <v>782</v>
      </c>
      <c r="D14" s="80">
        <v>43.47</v>
      </c>
    </row>
    <row r="15" spans="1:4">
      <c r="A15" s="4" t="s">
        <v>101</v>
      </c>
      <c r="B15" s="29">
        <v>1220</v>
      </c>
      <c r="C15" s="29">
        <v>160</v>
      </c>
      <c r="D15" s="80">
        <v>13.11</v>
      </c>
    </row>
    <row r="16" spans="1:4">
      <c r="A16" s="4" t="s">
        <v>102</v>
      </c>
      <c r="B16" s="29">
        <v>822</v>
      </c>
      <c r="C16" s="29">
        <v>312</v>
      </c>
      <c r="D16" s="80">
        <v>37.96</v>
      </c>
    </row>
    <row r="17" spans="1:4">
      <c r="A17" s="4" t="s">
        <v>103</v>
      </c>
      <c r="B17" s="29">
        <v>137</v>
      </c>
      <c r="C17" s="29">
        <v>39</v>
      </c>
      <c r="D17" s="80">
        <v>28.47</v>
      </c>
    </row>
    <row r="18" spans="1:4">
      <c r="A18" s="4" t="s">
        <v>104</v>
      </c>
      <c r="B18" s="29">
        <v>403</v>
      </c>
      <c r="C18" s="29">
        <v>121</v>
      </c>
      <c r="D18" s="80">
        <v>30.02</v>
      </c>
    </row>
    <row r="19" spans="1:4" ht="15.75" thickBot="1">
      <c r="A19" s="4" t="s">
        <v>105</v>
      </c>
      <c r="B19" s="29">
        <v>2189</v>
      </c>
      <c r="C19" s="29">
        <v>769</v>
      </c>
      <c r="D19" s="80">
        <v>35.130000000000003</v>
      </c>
    </row>
    <row r="20" spans="1:4" ht="18" customHeight="1" thickBot="1">
      <c r="A20" s="6" t="s">
        <v>106</v>
      </c>
      <c r="B20" s="10">
        <f>SUM(B4:B19)</f>
        <v>17108</v>
      </c>
      <c r="C20" s="10">
        <f>SUM(C4:C19)</f>
        <v>5040</v>
      </c>
      <c r="D20" s="79">
        <f>C20/B20*100</f>
        <v>29.45990180032733</v>
      </c>
    </row>
    <row r="21" spans="1:4">
      <c r="A21" s="4" t="s">
        <v>24</v>
      </c>
      <c r="B21" s="29">
        <v>1335</v>
      </c>
      <c r="C21" s="29">
        <v>818</v>
      </c>
      <c r="D21" s="80">
        <f>C21/B21*100</f>
        <v>61.27340823970038</v>
      </c>
    </row>
    <row r="22" spans="1:4">
      <c r="A22" s="4" t="s">
        <v>324</v>
      </c>
      <c r="B22" s="29">
        <v>43</v>
      </c>
      <c r="C22" s="29">
        <v>13</v>
      </c>
      <c r="D22" s="80">
        <v>30.23</v>
      </c>
    </row>
    <row r="23" spans="1:4" ht="15.75" thickBot="1">
      <c r="A23" s="4" t="s">
        <v>107</v>
      </c>
      <c r="B23" s="29">
        <v>358</v>
      </c>
      <c r="C23" s="29">
        <v>88</v>
      </c>
      <c r="D23" s="80">
        <f>C23/B23*100</f>
        <v>24.581005586592177</v>
      </c>
    </row>
    <row r="24" spans="1:4" ht="18" customHeight="1" thickBot="1">
      <c r="A24" s="6" t="s">
        <v>26</v>
      </c>
      <c r="B24" s="10">
        <f>SUM(B20:B23)</f>
        <v>18844</v>
      </c>
      <c r="C24" s="10">
        <f>SUM(C20:C23)</f>
        <v>5959</v>
      </c>
      <c r="D24" s="79">
        <f>C24/B24*100</f>
        <v>31.622797707493099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opLeftCell="A7" workbookViewId="0">
      <selection activeCell="A21" sqref="A21"/>
    </sheetView>
  </sheetViews>
  <sheetFormatPr defaultRowHeight="15"/>
  <cols>
    <col min="1" max="1" width="22.42578125" customWidth="1"/>
    <col min="2" max="2" width="17.5703125" customWidth="1"/>
    <col min="3" max="3" width="19.8554687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33" customHeight="1" thickBot="1">
      <c r="A1" s="339" t="s">
        <v>325</v>
      </c>
      <c r="B1" s="339"/>
      <c r="C1" s="339"/>
      <c r="D1" s="339"/>
      <c r="E1" s="339"/>
      <c r="F1" s="339"/>
      <c r="G1" s="339"/>
    </row>
    <row r="2" spans="1:7" ht="117" customHeight="1" thickBot="1">
      <c r="A2" s="60" t="s">
        <v>118</v>
      </c>
      <c r="B2" s="60" t="s">
        <v>138</v>
      </c>
      <c r="C2" s="60" t="s">
        <v>137</v>
      </c>
      <c r="D2" s="78" t="s">
        <v>136</v>
      </c>
      <c r="E2" s="60" t="s">
        <v>135</v>
      </c>
      <c r="F2" s="60" t="s">
        <v>134</v>
      </c>
      <c r="G2" s="78" t="s">
        <v>133</v>
      </c>
    </row>
    <row r="3" spans="1:7" ht="15.75" customHeight="1" thickTop="1" thickBot="1">
      <c r="A3" s="39">
        <v>1</v>
      </c>
      <c r="B3" s="39">
        <v>2</v>
      </c>
      <c r="C3" s="39">
        <v>3</v>
      </c>
      <c r="D3" s="41">
        <v>4</v>
      </c>
      <c r="E3" s="39">
        <v>5</v>
      </c>
      <c r="F3" s="39">
        <v>6</v>
      </c>
      <c r="G3" s="41">
        <v>7</v>
      </c>
    </row>
    <row r="4" spans="1:7" ht="15.75" thickTop="1">
      <c r="A4" s="40" t="s">
        <v>90</v>
      </c>
      <c r="B4" s="29">
        <v>611</v>
      </c>
      <c r="C4" s="29">
        <v>125</v>
      </c>
      <c r="D4" s="80">
        <v>20.46</v>
      </c>
      <c r="E4" s="29">
        <v>1031</v>
      </c>
      <c r="F4" s="29">
        <v>21</v>
      </c>
      <c r="G4" s="80">
        <v>2.04</v>
      </c>
    </row>
    <row r="5" spans="1:7">
      <c r="A5" s="40" t="s">
        <v>91</v>
      </c>
      <c r="B5" s="29">
        <v>2226</v>
      </c>
      <c r="C5" s="29">
        <v>1112</v>
      </c>
      <c r="D5" s="80">
        <v>49.96</v>
      </c>
      <c r="E5" s="29">
        <v>125528</v>
      </c>
      <c r="F5" s="29">
        <v>11567</v>
      </c>
      <c r="G5" s="80">
        <v>9.2100000000000009</v>
      </c>
    </row>
    <row r="6" spans="1:7">
      <c r="A6" s="40" t="s">
        <v>92</v>
      </c>
      <c r="B6" s="29">
        <v>551</v>
      </c>
      <c r="C6" s="29">
        <v>394</v>
      </c>
      <c r="D6" s="80">
        <v>71.510000000000005</v>
      </c>
      <c r="E6" s="29">
        <v>1851</v>
      </c>
      <c r="F6" s="29">
        <v>8</v>
      </c>
      <c r="G6" s="80">
        <v>0.43</v>
      </c>
    </row>
    <row r="7" spans="1:7">
      <c r="A7" s="40" t="s">
        <v>93</v>
      </c>
      <c r="B7" s="29">
        <v>7970</v>
      </c>
      <c r="C7" s="29">
        <v>2568</v>
      </c>
      <c r="D7" s="80">
        <v>32.22</v>
      </c>
      <c r="E7" s="29">
        <v>16846</v>
      </c>
      <c r="F7" s="29">
        <v>204</v>
      </c>
      <c r="G7" s="80">
        <v>1.21</v>
      </c>
    </row>
    <row r="8" spans="1:7">
      <c r="A8" s="40" t="s">
        <v>94</v>
      </c>
      <c r="B8" s="29">
        <v>4983</v>
      </c>
      <c r="C8" s="29">
        <v>4983</v>
      </c>
      <c r="D8" s="80">
        <v>100</v>
      </c>
      <c r="E8" s="29">
        <v>15140</v>
      </c>
      <c r="F8" s="29">
        <v>25</v>
      </c>
      <c r="G8" s="80">
        <v>0.17</v>
      </c>
    </row>
    <row r="9" spans="1:7">
      <c r="A9" s="40" t="s">
        <v>95</v>
      </c>
      <c r="B9" s="29">
        <v>15852</v>
      </c>
      <c r="C9" s="29">
        <v>2838</v>
      </c>
      <c r="D9" s="80">
        <v>17.899999999999999</v>
      </c>
      <c r="E9" s="29">
        <v>52486</v>
      </c>
      <c r="F9" s="29">
        <v>555</v>
      </c>
      <c r="G9" s="80">
        <v>1.06</v>
      </c>
    </row>
    <row r="10" spans="1:7">
      <c r="A10" s="40" t="s">
        <v>96</v>
      </c>
      <c r="B10" s="29">
        <v>11815</v>
      </c>
      <c r="C10" s="29">
        <v>648</v>
      </c>
      <c r="D10" s="80">
        <v>5.48</v>
      </c>
      <c r="E10" s="29">
        <v>4910</v>
      </c>
      <c r="F10" s="29">
        <v>392</v>
      </c>
      <c r="G10" s="80">
        <v>7.98</v>
      </c>
    </row>
    <row r="11" spans="1:7">
      <c r="A11" s="40" t="s">
        <v>97</v>
      </c>
      <c r="B11" s="29">
        <v>1629</v>
      </c>
      <c r="C11" s="29">
        <v>1317</v>
      </c>
      <c r="D11" s="80">
        <v>80.849999999999994</v>
      </c>
      <c r="E11" s="29">
        <v>4530</v>
      </c>
      <c r="F11" s="29">
        <v>79</v>
      </c>
      <c r="G11" s="80">
        <v>1.74</v>
      </c>
    </row>
    <row r="12" spans="1:7">
      <c r="A12" s="40" t="s">
        <v>98</v>
      </c>
      <c r="B12" s="29">
        <v>8239</v>
      </c>
      <c r="C12" s="29">
        <v>4355</v>
      </c>
      <c r="D12" s="80">
        <v>52.86</v>
      </c>
      <c r="E12" s="29">
        <v>13984</v>
      </c>
      <c r="F12" s="29">
        <v>228</v>
      </c>
      <c r="G12" s="80">
        <v>1.63</v>
      </c>
    </row>
    <row r="13" spans="1:7">
      <c r="A13" s="40" t="s">
        <v>99</v>
      </c>
      <c r="B13" s="29">
        <v>8424</v>
      </c>
      <c r="C13" s="29">
        <v>1304</v>
      </c>
      <c r="D13" s="80">
        <v>15.48</v>
      </c>
      <c r="E13" s="29">
        <v>52813</v>
      </c>
      <c r="F13" s="29">
        <v>1229</v>
      </c>
      <c r="G13" s="80">
        <v>2.33</v>
      </c>
    </row>
    <row r="14" spans="1:7">
      <c r="A14" s="40" t="s">
        <v>100</v>
      </c>
      <c r="B14" s="29">
        <v>34406</v>
      </c>
      <c r="C14" s="29">
        <v>5507</v>
      </c>
      <c r="D14" s="80">
        <v>16.010000000000002</v>
      </c>
      <c r="E14" s="29">
        <v>20606</v>
      </c>
      <c r="F14" s="29">
        <v>591</v>
      </c>
      <c r="G14" s="80">
        <v>2.87</v>
      </c>
    </row>
    <row r="15" spans="1:7">
      <c r="A15" s="40" t="s">
        <v>101</v>
      </c>
      <c r="B15" s="29">
        <v>3280</v>
      </c>
      <c r="C15" s="29">
        <v>285</v>
      </c>
      <c r="D15" s="80">
        <v>8.69</v>
      </c>
      <c r="E15" s="29">
        <v>49707</v>
      </c>
      <c r="F15" s="29">
        <v>5494</v>
      </c>
      <c r="G15" s="80">
        <v>11.05</v>
      </c>
    </row>
    <row r="16" spans="1:7">
      <c r="A16" s="40" t="s">
        <v>102</v>
      </c>
      <c r="B16" s="29">
        <v>1722</v>
      </c>
      <c r="C16" s="29">
        <v>686</v>
      </c>
      <c r="D16" s="80">
        <v>39.840000000000003</v>
      </c>
      <c r="E16" s="29">
        <v>2524</v>
      </c>
      <c r="F16" s="29">
        <v>13</v>
      </c>
      <c r="G16" s="80">
        <v>0.52</v>
      </c>
    </row>
    <row r="17" spans="1:7">
      <c r="A17" s="40" t="s">
        <v>103</v>
      </c>
      <c r="B17" s="29">
        <v>598</v>
      </c>
      <c r="C17" s="29">
        <v>226</v>
      </c>
      <c r="D17" s="80">
        <v>37.79</v>
      </c>
      <c r="E17" s="29">
        <v>1371</v>
      </c>
      <c r="F17" s="29">
        <v>1</v>
      </c>
      <c r="G17" s="80">
        <v>7.0000000000000007E-2</v>
      </c>
    </row>
    <row r="18" spans="1:7">
      <c r="A18" s="40" t="s">
        <v>104</v>
      </c>
      <c r="B18" s="29">
        <v>568</v>
      </c>
      <c r="C18" s="29">
        <v>4</v>
      </c>
      <c r="D18" s="80">
        <v>0.7</v>
      </c>
      <c r="E18" s="29">
        <v>25447</v>
      </c>
      <c r="F18" s="29">
        <v>12165</v>
      </c>
      <c r="G18" s="80">
        <v>47.81</v>
      </c>
    </row>
    <row r="19" spans="1:7" ht="15.75" thickBot="1">
      <c r="A19" s="40" t="s">
        <v>105</v>
      </c>
      <c r="B19" s="29">
        <v>2421</v>
      </c>
      <c r="C19" s="29">
        <v>632</v>
      </c>
      <c r="D19" s="80">
        <v>26.1</v>
      </c>
      <c r="E19" s="29">
        <v>35763</v>
      </c>
      <c r="F19" s="29">
        <v>735</v>
      </c>
      <c r="G19" s="80">
        <v>2.06</v>
      </c>
    </row>
    <row r="20" spans="1:7" ht="15.75" customHeight="1" thickBot="1">
      <c r="A20" s="6" t="s">
        <v>22</v>
      </c>
      <c r="B20" s="10">
        <f>SUM(B4:B19)</f>
        <v>105295</v>
      </c>
      <c r="C20" s="10">
        <f>SUM(C4:C19)</f>
        <v>26984</v>
      </c>
      <c r="D20" s="79">
        <f>C20/B20*100</f>
        <v>25.627047818035042</v>
      </c>
      <c r="E20" s="10">
        <f>SUM(E4:E19)</f>
        <v>424537</v>
      </c>
      <c r="F20" s="10">
        <f>SUM(F4:F19)</f>
        <v>33307</v>
      </c>
      <c r="G20" s="79">
        <f>F20/E20*100</f>
        <v>7.8454881435540376</v>
      </c>
    </row>
    <row r="21" spans="1:7">
      <c r="A21" s="4" t="s">
        <v>24</v>
      </c>
      <c r="B21" s="29">
        <v>4797</v>
      </c>
      <c r="C21" s="29">
        <v>2445</v>
      </c>
      <c r="D21" s="80">
        <f>C21/B21*100</f>
        <v>50.969355847404628</v>
      </c>
      <c r="E21" s="29">
        <v>5520</v>
      </c>
      <c r="F21" s="29">
        <v>1024</v>
      </c>
      <c r="G21" s="80">
        <f>F21/E21*100</f>
        <v>18.55072463768116</v>
      </c>
    </row>
    <row r="22" spans="1:7" ht="15.75" thickBot="1">
      <c r="A22" s="4" t="s">
        <v>107</v>
      </c>
      <c r="B22" s="29">
        <v>5086</v>
      </c>
      <c r="C22" s="29">
        <v>793</v>
      </c>
      <c r="D22" s="80">
        <f>C22/B22*100</f>
        <v>15.591820684231223</v>
      </c>
      <c r="E22" s="29">
        <v>14278</v>
      </c>
      <c r="F22" s="29">
        <v>123</v>
      </c>
      <c r="G22" s="80">
        <f>F22/E22*100</f>
        <v>0.86146519120324971</v>
      </c>
    </row>
    <row r="23" spans="1:7" ht="15.75" customHeight="1" thickBot="1">
      <c r="A23" s="6" t="s">
        <v>26</v>
      </c>
      <c r="B23" s="10">
        <f>SUM(B20:B22)</f>
        <v>115178</v>
      </c>
      <c r="C23" s="10">
        <f>SUM(C20:C22)</f>
        <v>30222</v>
      </c>
      <c r="D23" s="79">
        <f>C23/B23*100</f>
        <v>26.239385993852991</v>
      </c>
      <c r="E23" s="10">
        <f>SUM(E20:E22)</f>
        <v>444335</v>
      </c>
      <c r="F23" s="10">
        <f>SUM(F20:F22)</f>
        <v>34454</v>
      </c>
      <c r="G23" s="79">
        <f>F23/E23*100</f>
        <v>7.7540594371363945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Одрасли</vt:lpstr>
      <vt:lpstr>Деца</vt:lpstr>
      <vt:lpstr>Жена</vt:lpstr>
      <vt:lpstr>Стом 1</vt:lpstr>
      <vt:lpstr>Стом 2</vt:lpstr>
      <vt:lpstr>Стом3</vt:lpstr>
      <vt:lpstr>Стом4</vt:lpstr>
      <vt:lpstr>Стом5</vt:lpstr>
      <vt:lpstr>Стом6</vt:lpstr>
      <vt:lpstr>Патронажа</vt:lpstr>
      <vt:lpstr>М рада</vt:lpstr>
      <vt:lpstr>Стари</vt:lpstr>
      <vt:lpstr>АТД1</vt:lpstr>
      <vt:lpstr>АТД2</vt:lpstr>
      <vt:lpstr>АТД3</vt:lpstr>
      <vt:lpstr>Кожно</vt:lpstr>
      <vt:lpstr>Хитна 1</vt:lpstr>
      <vt:lpstr>Хитна 2</vt:lpstr>
      <vt:lpstr>Хитна 3</vt:lpstr>
      <vt:lpstr>Хитна 4</vt:lpstr>
      <vt:lpstr>Апотека</vt:lpstr>
      <vt:lpstr>Конс спец</vt:lpstr>
      <vt:lpstr>Безбедност</vt:lpstr>
      <vt:lpstr>Приговори</vt:lpstr>
      <vt:lpstr>Комисија за к</vt:lpstr>
      <vt:lpstr>Еду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2014-07-11T06:57:57Z</dcterms:modified>
</cp:coreProperties>
</file>